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https://steria-my.sharepoint.com/personal/dominique_cambette_soprasteria_com/Documents/DOSSIER 2022/URD 2022/Tableaux excel pour mise en ligne web/"/>
    </mc:Choice>
  </mc:AlternateContent>
  <xr:revisionPtr revIDLastSave="318" documentId="8_{03B2579A-A611-441A-B732-7DC6983FED7F}" xr6:coauthVersionLast="47" xr6:coauthVersionMax="47" xr10:uidLastSave="{71D1F914-7009-453A-A93B-4A1C84DB1A9F}"/>
  <bookViews>
    <workbookView xWindow="-110" yWindow="-110" windowWidth="19420" windowHeight="10420" xr2:uid="{00000000-000D-0000-FFFF-FFFF00000000}"/>
  </bookViews>
  <sheets>
    <sheet name="2022-social-indicators" sheetId="27" r:id="rId1"/>
    <sheet name="Employment" sheetId="4" r:id="rId2"/>
    <sheet name="Diversity" sheetId="9" r:id="rId3"/>
    <sheet name="Training" sheetId="8" r:id="rId4"/>
    <sheet name="Health &amp; Safety" sheetId="10" r:id="rId5"/>
    <sheet name="Labour relations" sheetId="11" r:id="rId6"/>
    <sheet name="2022-environmental-indicators" sheetId="28" r:id="rId7"/>
    <sheet name="GHG emissions by Scope" sheetId="14" r:id="rId8"/>
    <sheet name="Consumption-Direct act" sheetId="15" r:id="rId9"/>
    <sheet name="GHG emissions-Direct act" sheetId="16" r:id="rId10"/>
    <sheet name="Consumption-Indirect act" sheetId="17" r:id="rId11"/>
    <sheet name="GHG emissions-Indirect act." sheetId="18" r:id="rId12"/>
    <sheet name="Resource consumption " sheetId="19" r:id="rId13"/>
    <sheet name="Reducing GHG emis" sheetId="20" r:id="rId14"/>
    <sheet name="Total scopes 1-2-3" sheetId="21" r:id="rId15"/>
    <sheet name="Resource consumption detailed " sheetId="22" r:id="rId16"/>
    <sheet name="Reducing GHG emissions detailed" sheetId="23" r:id="rId17"/>
    <sheet name="Taxonomy - Turnover" sheetId="24" r:id="rId18"/>
    <sheet name="Taxonomy - Capex" sheetId="25" r:id="rId19"/>
    <sheet name="Taxonomy - Opex" sheetId="26" r:id="rId20"/>
  </sheets>
  <externalReferences>
    <externalReference r:id="rId21"/>
  </externalReferences>
  <definedNames>
    <definedName name="AROBASQUE">#REF!</definedName>
    <definedName name="COMPUTER_ET_SERVICES">#REF!</definedName>
    <definedName name="DATE1A">[1]Paramètres!$C$8</definedName>
    <definedName name="DATE2A">[1]Paramètres!$C$9</definedName>
    <definedName name="Date3A">[1]Paramètres!$C$10</definedName>
    <definedName name="NETSYS">#REF!</definedName>
    <definedName name="SIRCE">#REF!</definedName>
    <definedName name="SOPRA_GMT">#REF!</definedName>
    <definedName name="_xlnm.Print_Area" localSheetId="2">Diversity!$B$1:$D$5</definedName>
    <definedName name="_xlnm.Print_Area" localSheetId="1">Employment!$B$1:$D$26</definedName>
    <definedName name="_xlnm.Print_Area" localSheetId="4">'Health &amp; Safety'!$B$1:$D$5</definedName>
    <definedName name="_xlnm.Print_Area" localSheetId="5">'Labour relations'!$B$1:$D$5</definedName>
    <definedName name="_xlnm.Print_Area" localSheetId="3">Training!$B$1:$D$5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8" l="1"/>
  <c r="E57" i="8"/>
  <c r="E55" i="8"/>
  <c r="E54" i="8"/>
  <c r="E53" i="8"/>
  <c r="E52" i="8"/>
  <c r="E51" i="8"/>
  <c r="E50" i="8" l="1"/>
  <c r="D23" i="8"/>
  <c r="E23" i="8"/>
  <c r="F23" i="8"/>
  <c r="D43" i="8" l="1"/>
  <c r="C23" i="8" l="1"/>
  <c r="C56" i="8"/>
  <c r="C49" i="8"/>
  <c r="C48" i="8"/>
  <c r="C47" i="8"/>
  <c r="C46" i="8"/>
  <c r="C43" i="8"/>
  <c r="D53" i="8"/>
  <c r="D50" i="8"/>
  <c r="D52" i="8"/>
  <c r="D56" i="8"/>
  <c r="D49" i="8"/>
  <c r="D48" i="8"/>
  <c r="D47" i="8"/>
  <c r="D46" i="8"/>
  <c r="D42" i="8"/>
  <c r="C44" i="8" l="1"/>
</calcChain>
</file>

<file path=xl/sharedStrings.xml><?xml version="1.0" encoding="utf-8"?>
<sst xmlns="http://schemas.openxmlformats.org/spreadsheetml/2006/main" count="2134" uniqueCount="366">
  <si>
    <t>Périmètre/Thème</t>
  </si>
  <si>
    <t>Groupe</t>
  </si>
  <si>
    <t>France</t>
  </si>
  <si>
    <t>International (hors France)</t>
  </si>
  <si>
    <t>Dont Royaume-Uni</t>
  </si>
  <si>
    <t>Dont l’Inde</t>
  </si>
  <si>
    <t>Dont l’Espagne</t>
  </si>
  <si>
    <t>Dont l’Allemagne</t>
  </si>
  <si>
    <t>Dont la Norvège</t>
  </si>
  <si>
    <t>Dont l’Italie</t>
  </si>
  <si>
    <t>Dont le Maroc</t>
  </si>
  <si>
    <t>NA*</t>
  </si>
  <si>
    <t>99,6%</t>
  </si>
  <si>
    <t>0,3%</t>
  </si>
  <si>
    <t>0,1%</t>
  </si>
  <si>
    <t>ÂGE MOYEN DES CONTRATS PERMANENTS</t>
  </si>
  <si>
    <t>16,9 %</t>
  </si>
  <si>
    <t>24,1 %</t>
  </si>
  <si>
    <t>3.30%</t>
  </si>
  <si>
    <t>2,72 %</t>
  </si>
  <si>
    <t>3,06% *</t>
  </si>
  <si>
    <t>2,21%*</t>
  </si>
  <si>
    <t>2,96%*</t>
  </si>
  <si>
    <t>9 %</t>
  </si>
  <si>
    <t>8 %</t>
  </si>
  <si>
    <t>10 %</t>
  </si>
  <si>
    <t>20 %</t>
  </si>
  <si>
    <t>17 %</t>
  </si>
  <si>
    <t>0,3 %</t>
  </si>
  <si>
    <t>6 %</t>
  </si>
  <si>
    <t>3 %</t>
  </si>
  <si>
    <t>4 %</t>
  </si>
  <si>
    <t>15 %</t>
  </si>
  <si>
    <t>26 %</t>
  </si>
  <si>
    <t>10,6% </t>
  </si>
  <si>
    <t>ND*</t>
  </si>
  <si>
    <t>27,1</t>
  </si>
  <si>
    <t xml:space="preserve"> 29,9 </t>
  </si>
  <si>
    <t>ND</t>
  </si>
  <si>
    <t>5,9 %</t>
  </si>
  <si>
    <t>9,0 %</t>
  </si>
  <si>
    <t>**Taux calculés en jours ouvrés. Mode de calcul du taux de fréquence : (Nombre d’accidents de travail avec arrêt*1 000 000)/Total du nombre d’heures travaillées des effectifs en cumul sur l’année.</t>
  </si>
  <si>
    <t>Europe</t>
  </si>
  <si>
    <t>Scope / Topic</t>
  </si>
  <si>
    <t>International (excluding France)</t>
  </si>
  <si>
    <t>of which United-Kingdom</t>
  </si>
  <si>
    <t>of which India</t>
  </si>
  <si>
    <t>of which Spain</t>
  </si>
  <si>
    <t>of which Germany</t>
  </si>
  <si>
    <t>of which Norway</t>
  </si>
  <si>
    <t>of which Italy</t>
  </si>
  <si>
    <t>of which Poland</t>
  </si>
  <si>
    <t>of which Belgium</t>
  </si>
  <si>
    <t>of which Tunisia</t>
  </si>
  <si>
    <t>of which Sweden</t>
  </si>
  <si>
    <t>of which Luxembourg</t>
  </si>
  <si>
    <t>of wich Morocco</t>
  </si>
  <si>
    <t>of which Switzerland</t>
  </si>
  <si>
    <t>of which Lebannon</t>
  </si>
  <si>
    <t>of which Singapore</t>
  </si>
  <si>
    <t>Managers ("cadres")</t>
  </si>
  <si>
    <t>Note</t>
  </si>
  <si>
    <t>The notion of “cadres” is specific to France. The number of managers outside France is extrapolated from the figures for France.</t>
  </si>
  <si>
    <t>FULL-TIME EQUIVALENT (FTE) WORKFORCE (EXCLUDING INTERNS)</t>
  </si>
  <si>
    <t>Group</t>
  </si>
  <si>
    <t>Permanent contracts</t>
  </si>
  <si>
    <t>Temporary contracts</t>
  </si>
  <si>
    <t>Internships</t>
  </si>
  <si>
    <t>AVERAGE LENGTH OF SERVICE FOR EMPLOYEES ON PERMANENT CONTRACTS</t>
  </si>
  <si>
    <t>TURNOVER RATE FOR EMPLOYEES ON PERMANENT CONTRACTS</t>
  </si>
  <si>
    <t>Scope/Topic</t>
  </si>
  <si>
    <t>Women</t>
  </si>
  <si>
    <t>Men</t>
  </si>
  <si>
    <t>Turnover = [Permanent departures - Permanent departures in and out in less than 6 months]/Permanent staff present on the last day of the reference period (excluding suspended staff)</t>
  </si>
  <si>
    <t>Gender equality</t>
  </si>
  <si>
    <t>FEMALE STAFF</t>
  </si>
  <si>
    <t>Disability</t>
  </si>
  <si>
    <t>PERCENTAGE OF EMPLOYEES WITH A DISABILITY</t>
  </si>
  <si>
    <t>France: direct employment rate</t>
  </si>
  <si>
    <t>France: indirect employment rate</t>
  </si>
  <si>
    <t>France: employment rate</t>
  </si>
  <si>
    <t>*In 2020, the reported proportion of 2.21% was recalculated to reflect the entry into force of new calculation rules issued by AGEFIPH in 2020 and not available at the time the 2020 report was published. Furthermore, the indirect
employment rate (sheltered employers) is no longer counted when calculating the total employment rate from 2020 onwards, in accordance with the new regulations.</t>
  </si>
  <si>
    <t>Intergenerational policy</t>
  </si>
  <si>
    <t>PROPORTION OF YOUNG PEOPLE AND OLDER EMPLOYEES (INCLUDING INTERNS)</t>
  </si>
  <si>
    <t>Workforce by age bracket</t>
  </si>
  <si>
    <t>Under 25</t>
  </si>
  <si>
    <t>Over 55</t>
  </si>
  <si>
    <t>of which Lebanon</t>
  </si>
  <si>
    <t>of which Morocco</t>
  </si>
  <si>
    <t>PROPORTION OF OLDER EMPLOYEES IN FRANCE (ALL CONTRACTS, EXCLUDING ACQUISITIONS)</t>
  </si>
  <si>
    <t>Number of employees aged 45 and older</t>
  </si>
  <si>
    <t>Proportion of employees aged 45 and older relative to the total workforce at 31/12</t>
  </si>
  <si>
    <t>Number of employees aged 55 and older</t>
  </si>
  <si>
    <t>Proportion of employees aged 55 and older relative to the total workforce at 31/12</t>
  </si>
  <si>
    <t>N/A*</t>
  </si>
  <si>
    <t>*N/A: not available</t>
  </si>
  <si>
    <t>ORGANISATION OF WORK AND WORKING HOURS/PART-TIME WORK – EMPLOYEES ON PERMANENT CONTRACTS
FROM 1 JANUARY TO 31 DECEMBER</t>
  </si>
  <si>
    <t>Indicators</t>
  </si>
  <si>
    <t>Absence rate (%)</t>
  </si>
  <si>
    <t>Lost time injury frequency rate (LTIFR)</t>
  </si>
  <si>
    <t>Total recordable injury frequency rate (TRIFR)</t>
  </si>
  <si>
    <t>ABSENTEEISM, LTIFR, TRIFR - GROUP SCOPE</t>
  </si>
  <si>
    <t xml:space="preserve">ABSENTEEISM, NUMBER OF OCCUPATIONAL DISEASES, FREQUENCY RATE, GRAVITY RATE - FRANCE SCOPE </t>
  </si>
  <si>
    <t>Occupational illness (number)</t>
  </si>
  <si>
    <t>Frequency rate of workplace accidents in France</t>
  </si>
  <si>
    <t>Severity rate of workplace accidents in France</t>
  </si>
  <si>
    <t>*The rate is calculated on the basis of the average full-time equivalent workforce. It takes into account absences due to illness, accidents at work and commuting accidents. It is the ratio between the number of days of actual absence worked and the theoretical number of days of work required.</t>
  </si>
  <si>
    <t>***Method of calculating the severity rate: (Number of days of work stoppage (following an accident at work)*1,000)/Total number of hours worked by the workforce over the year.
Extensions of work stoppages N-1 are not counted. Extensions of work stoppages for accidents at work that occurred in year N-1 are not counted.</t>
  </si>
  <si>
    <t>Number of agreements signed during the year</t>
  </si>
  <si>
    <t>Germany</t>
  </si>
  <si>
    <t>Belgium</t>
  </si>
  <si>
    <t>Italy</t>
  </si>
  <si>
    <t>Spain</t>
  </si>
  <si>
    <t>Number of collective bargaining agreements in force</t>
  </si>
  <si>
    <t>United Kingdom</t>
  </si>
  <si>
    <t>WORKFORCE BY TYPE OF EMPLOYMENT CONTRACT (absolute value)</t>
  </si>
  <si>
    <t>Not included</t>
  </si>
  <si>
    <r>
      <t xml:space="preserve">WORKFORCE BY GEOGRAPHIC AREA (INCLUDING ACQUISITIONS) </t>
    </r>
    <r>
      <rPr>
        <b/>
        <sz val="10"/>
        <color rgb="FFFF0000"/>
        <rFont val="Century Gothic"/>
        <family val="2"/>
      </rPr>
      <t>✔</t>
    </r>
  </si>
  <si>
    <r>
      <t xml:space="preserve">WORKFORCE BY GEOGRAPHIC AREA (EXCLUDING ACQUISITIONS) </t>
    </r>
    <r>
      <rPr>
        <b/>
        <sz val="10"/>
        <color rgb="FFFF0000"/>
        <rFont val="Century Gothic"/>
        <family val="2"/>
      </rPr>
      <t>✔</t>
    </r>
  </si>
  <si>
    <r>
      <t xml:space="preserve">WORKFORCE BY TYPE OF EMPLOYMENT CONTRACT </t>
    </r>
    <r>
      <rPr>
        <b/>
        <sz val="10"/>
        <color rgb="FFFF0000"/>
        <rFont val="Century Gothic"/>
        <family val="2"/>
      </rPr>
      <t>✔</t>
    </r>
  </si>
  <si>
    <r>
      <t xml:space="preserve">NEW STAFF ON ALL TYPES OF EMPLOYMENT CONTRACT </t>
    </r>
    <r>
      <rPr>
        <b/>
        <sz val="10"/>
        <color rgb="FFFF0000"/>
        <rFont val="Century Gothic"/>
        <family val="2"/>
      </rPr>
      <t>✔</t>
    </r>
  </si>
  <si>
    <r>
      <t xml:space="preserve">NEW STAFF ON PERMANENT CONTRACTS </t>
    </r>
    <r>
      <rPr>
        <b/>
        <sz val="10"/>
        <color rgb="FFFF0000"/>
        <rFont val="Century Gothic"/>
        <family val="2"/>
      </rPr>
      <t>✔</t>
    </r>
  </si>
  <si>
    <r>
      <t xml:space="preserve">FEMALE NEW HIRES </t>
    </r>
    <r>
      <rPr>
        <b/>
        <sz val="10"/>
        <color rgb="FFFF0000"/>
        <rFont val="Century Gothic"/>
        <family val="2"/>
      </rPr>
      <t>✔</t>
    </r>
  </si>
  <si>
    <r>
      <t xml:space="preserve">AVERAGE NUMBER OF TRAINING HOURS PER PERSON (AVERAGE FTE) </t>
    </r>
    <r>
      <rPr>
        <b/>
        <sz val="10"/>
        <color rgb="FFFF0000"/>
        <rFont val="Century Gothic"/>
        <family val="2"/>
      </rPr>
      <t>✔</t>
    </r>
  </si>
  <si>
    <r>
      <t xml:space="preserve">AVERAGE TRAINING HOURS PER EMPLOYEE (MANDATORY AND NON-MANDATORY) </t>
    </r>
    <r>
      <rPr>
        <b/>
        <sz val="10"/>
        <color rgb="FFFF0000"/>
        <rFont val="Century Gothic"/>
        <family val="2"/>
      </rPr>
      <t>✔</t>
    </r>
  </si>
  <si>
    <r>
      <t xml:space="preserve">AVERAGE TRAINING HOURS PER EMPLOYEE (MANDATORY)  </t>
    </r>
    <r>
      <rPr>
        <b/>
        <sz val="10"/>
        <color rgb="FFFF0000"/>
        <rFont val="Century Gothic"/>
        <family val="2"/>
      </rPr>
      <t>✔</t>
    </r>
  </si>
  <si>
    <r>
      <t xml:space="preserve">NUMBER OF HOURS TRAINING PROVIDED DURING THE YEAR </t>
    </r>
    <r>
      <rPr>
        <b/>
        <sz val="10"/>
        <color rgb="FFFF0000"/>
        <rFont val="Century Gothic"/>
        <family val="2"/>
      </rPr>
      <t>✔</t>
    </r>
  </si>
  <si>
    <t>The environmental footprint of Sopra Steria's investments in other companies is non-material</t>
  </si>
  <si>
    <t>3-15. Investments</t>
  </si>
  <si>
    <t>Sopra Steria does not own any franchises</t>
  </si>
  <si>
    <t>3-14. Downstream franchises</t>
  </si>
  <si>
    <t>Emissions arising from end-of-life processing of products sold by Sopra Steria are non-material</t>
  </si>
  <si>
    <t>3-12. End of life of sold products</t>
  </si>
  <si>
    <t>Emissions arising from the use of products sold by Sopra Steria are non-material</t>
  </si>
  <si>
    <t>3-11. Use of sold products</t>
  </si>
  <si>
    <t>Sopra Steria does not sell processed products</t>
  </si>
  <si>
    <t>3-10. Processing of sold products</t>
  </si>
  <si>
    <t>Sopra Steria’s operating activities do not require downstream transport or distribution of goods</t>
  </si>
  <si>
    <t>3-9. Downstream goods transport</t>
  </si>
  <si>
    <t>Included in subcategory 1 of Scope 3</t>
  </si>
  <si>
    <t>3-4. Upstream goods transport</t>
  </si>
  <si>
    <t>Emissions arising from capital purchases are included in subcategory 1 of Scope 3</t>
  </si>
  <si>
    <t>3-2. Property, plant and equipment</t>
  </si>
  <si>
    <t>Scope 3
Excluded subcategories</t>
  </si>
  <si>
    <t>Reason for exclusion</t>
  </si>
  <si>
    <t>Category</t>
  </si>
  <si>
    <t>Scope</t>
  </si>
  <si>
    <t>TOTAL</t>
  </si>
  <si>
    <t>Sopra Steria Global environmental footprint:</t>
  </si>
  <si>
    <t>N/A</t>
  </si>
  <si>
    <t>3-13. Tenants (downstream)</t>
  </si>
  <si>
    <t>3-8. Off-site Data Centres (upstream)</t>
  </si>
  <si>
    <t>3-7. Employee commuting and homeworking (upstream)</t>
  </si>
  <si>
    <t>3-6. Business travel (upstream)</t>
  </si>
  <si>
    <t>3-5. Waste (WEEE, paper and cardboard, water) (upstream)</t>
  </si>
  <si>
    <t>3-3. Emissions arising from energy not included in Scopes 1 and 2 (upstream)</t>
  </si>
  <si>
    <t>269 837**</t>
  </si>
  <si>
    <t>259 011*</t>
  </si>
  <si>
    <t>3-1. Product and service purchases* (upstream)</t>
  </si>
  <si>
    <t>Scope 3</t>
  </si>
  <si>
    <t>Electricity, district heating (upstream)</t>
  </si>
  <si>
    <t>Scope 2 (Offices + On-site Data Centres)</t>
  </si>
  <si>
    <t>Direct fugitive emissions (upstream)</t>
  </si>
  <si>
    <t>Diesel, gas (upstream)</t>
  </si>
  <si>
    <t>Scope 1 (Offices + On-site Data Centres)</t>
  </si>
  <si>
    <r>
      <t>Emissions (tCO</t>
    </r>
    <r>
      <rPr>
        <b/>
        <vertAlign val="subscript"/>
        <sz val="9"/>
        <color rgb="FFC00000"/>
        <rFont val="Verdana"/>
        <family val="2"/>
      </rPr>
      <t>2</t>
    </r>
    <r>
      <rPr>
        <b/>
        <sz val="9"/>
        <color rgb="FFC00000"/>
        <rFont val="Verdana"/>
        <family val="2"/>
      </rPr>
      <t>e)</t>
    </r>
  </si>
  <si>
    <t>%</t>
  </si>
  <si>
    <t>Emissions (tCO2e)</t>
  </si>
  <si>
    <t>*Results for 2021 and 2022 relating to emissions in the supply chain (Scope 3-1) include 100% actual data for the first time, thus providing a more accurate assessment compared with the results for prior years, which were partly based on estimates. This is the reason for the difference with the 2020 data. All data categories covering our value chain are independently audited from 2021 onwards.
** The method has been improved in 2022 by including the actual emission factors of some of our key suppliers. With the former ADEME method, we would have had 277,344 tCO2.</t>
  </si>
  <si>
    <t>The following table summarises the Group’s GHG emissions by scope and category. The second table also offers brief statements of the reasons why certain categories are not applicable.</t>
  </si>
  <si>
    <t>Summary of GHG emissions by Scope</t>
  </si>
  <si>
    <t xml:space="preserve">In 2022, the scope of the indicators includes all entities over which the Group has operational control (and therefore includes the joint ventures NHS SBS, SSCL and SFT, which were only integrated from 2017) as well as the employees of the acquisitions made up to December 2022, namely Graffica and Footprint Consulting AS, as well as EGGS Design and EVA Group, which were excluded from our report for 2021.
In 2021, the scope includes the employees of the acquisitions made until November 2021, namely Luminosity Limited, Sopra Steria Financial Services and Labs.
In 2020, the scope includes all entities over which the Group has operational control (and therefore includes the joint ventures NHS SBS, SSCL and SFT) as well as the new acquisitions Sodifrance, Anteo (Consulting and E-Business Solutions), Holocare and cxpartners. 
In 2019, the scope of consolidation includes all entities over which the Group exercises operational control (and therefore includes the joint ventures NHS SBS and SSCL) but does not include SAB or Sopra Financial Technology GmbH. 
(1) ELAN: evolution of housing, development and digital, decree no. 2019-771 of July 23, 2019.
</t>
  </si>
  <si>
    <r>
      <t xml:space="preserve">Consumption per employee </t>
    </r>
    <r>
      <rPr>
        <sz val="6"/>
        <color theme="1"/>
        <rFont val="Verdana"/>
        <family val="2"/>
      </rPr>
      <t>(cu. meters/employee)</t>
    </r>
  </si>
  <si>
    <t>Manage water consumption to minimise leaks and waste</t>
  </si>
  <si>
    <r>
      <t xml:space="preserve">Absolute consumption </t>
    </r>
    <r>
      <rPr>
        <sz val="6"/>
        <rFont val="Verdana"/>
        <family val="2"/>
      </rPr>
      <t>(cu. meters)</t>
    </r>
  </si>
  <si>
    <t>Water use in offices</t>
  </si>
  <si>
    <t>Increase the proportion of the Group’s electricity consumption (at offices and on-site Data Centres) from renewables to over 85%</t>
  </si>
  <si>
    <t>Using renewable energy for electricity consumption at offices and on-site Data Centres</t>
  </si>
  <si>
    <t>Renewable energy use</t>
  </si>
  <si>
    <r>
      <t xml:space="preserve">Consumption per employee </t>
    </r>
    <r>
      <rPr>
        <sz val="6"/>
        <color theme="1"/>
        <rFont val="Verdana"/>
        <family val="2"/>
      </rPr>
      <t>(MWh/employee)</t>
    </r>
  </si>
  <si>
    <r>
      <t xml:space="preserve">Absolute consumption </t>
    </r>
    <r>
      <rPr>
        <sz val="6"/>
        <rFont val="Verdana"/>
        <family val="2"/>
      </rPr>
      <t>(MWh)</t>
    </r>
  </si>
  <si>
    <t>Energy use at off-site Data Centres</t>
  </si>
  <si>
    <t>Energy use at on-site Data Centres</t>
  </si>
  <si>
    <r>
      <t>Reduce energy consumption per employee; in France, reduce absolute energy consumption at commercial premises by 40% by 2030</t>
    </r>
    <r>
      <rPr>
        <b/>
        <sz val="9"/>
        <color theme="1"/>
        <rFont val="Verdana"/>
        <family val="2"/>
      </rPr>
      <t xml:space="preserve"> </t>
    </r>
    <r>
      <rPr>
        <sz val="9"/>
        <color theme="1"/>
        <rFont val="Verdana"/>
        <family val="2"/>
      </rPr>
      <t>(in accordance with the ELAN law)</t>
    </r>
    <r>
      <rPr>
        <sz val="8"/>
        <rFont val="Verdana"/>
        <family val="2"/>
      </rPr>
      <t>(1)</t>
    </r>
    <r>
      <rPr>
        <sz val="9"/>
        <color theme="1"/>
        <rFont val="Verdana"/>
        <family val="2"/>
      </rPr>
      <t>.</t>
    </r>
  </si>
  <si>
    <r>
      <t>Absolute consumption</t>
    </r>
    <r>
      <rPr>
        <sz val="6"/>
        <rFont val="Verdana"/>
        <family val="2"/>
      </rPr>
      <t xml:space="preserve"> (MWh)</t>
    </r>
  </si>
  <si>
    <t>Energy use in offices</t>
  </si>
  <si>
    <t>Target</t>
  </si>
  <si>
    <t>Resource consumption - Direct activities</t>
  </si>
  <si>
    <t>Emissions are calculated within the framework of the GHG Protocol using Defra's fuel combustion emission factors and the residual mix emission factors published by the Association of Issuing Bodies for electricity production. The calculation of district heating emissions uses the emission factors published by the National Authorities for the power plants supplying the heat consumed by Sopra Steria. The calculation of emissions related to business travel uses the GHG Protocol emission factors. 
For 2022, the scope of calculation of the indicators is all the entities over which the Group has operational control (and therefore includes the joint ventures NHS SBS, SSCL and SFT which were only integrated from 2017) and includes the employees of the acquisitions made until December 2022, namely Graffica and Footprint Consulting AS, as well as EGGS Design and EVA Group which were excluded from our report for 2021. For 2021, the scope includes the employees of the acquisitions made until November 2021, namely Luminosity Limited, Sopra Steria Financial Services and Labs. For 2020, the scope includes all entities over which the Group had operational control (and therefore includes the joint ventures NHS SBS, SSCL and SFT) and all companies acquired during the year. For 2019, the scope includes all entities over which the Group had operational control (and therefore includes the NHS SBS and SSCL joint ventures) but does not include SAB or Sopra Financial Technology GmbH. For the other years, the scope includes all entities over which the Group had operational control (and therefore includes the NHS SBS and SSCL joint ventures from 2017) but does not include Kentor, Galitt, Beamap, Cassiopae or 2MoRO.
*Data taking into account emission reductions from green business travel in Germany. Excluding emission reductions from green travel, the following values are obtained: 14,695 tCO2e in 2022, 7,402 tCO2e in 2021, 12,698 tCO2e in 2020, 37,164 tCO2e in 2019, 38,176 tCO2e in 2018, 38,133 tCO2e in 2015,
** Pro forma EBITDA as calculated in chapter 5, note 12.5.1</t>
  </si>
  <si>
    <r>
      <t xml:space="preserve">Ratio of emissions from direct activities to </t>
    </r>
    <r>
      <rPr>
        <i/>
        <sz val="9"/>
        <color theme="1"/>
        <rFont val="Verdana"/>
        <family val="2"/>
      </rPr>
      <t>pro forma</t>
    </r>
    <r>
      <rPr>
        <sz val="9"/>
        <color theme="1"/>
        <rFont val="Verdana"/>
        <family val="2"/>
      </rPr>
      <t xml:space="preserve"> EBITDA** </t>
    </r>
    <r>
      <rPr>
        <sz val="6"/>
        <color theme="1"/>
        <rFont val="Verdana"/>
        <family val="2"/>
      </rPr>
      <t>(tCO</t>
    </r>
    <r>
      <rPr>
        <vertAlign val="subscript"/>
        <sz val="6"/>
        <color theme="1"/>
        <rFont val="Verdana"/>
        <family val="2"/>
      </rPr>
      <t>2</t>
    </r>
    <r>
      <rPr>
        <sz val="6"/>
        <color theme="1"/>
        <rFont val="Verdana"/>
        <family val="2"/>
      </rPr>
      <t>e/€m)</t>
    </r>
  </si>
  <si>
    <t>o</t>
  </si>
  <si>
    <r>
      <t xml:space="preserve">Ratio of emissions from direct activities to revenue </t>
    </r>
    <r>
      <rPr>
        <sz val="6"/>
        <color theme="1"/>
        <rFont val="Verdana"/>
        <family val="2"/>
      </rPr>
      <t>(tCO</t>
    </r>
    <r>
      <rPr>
        <vertAlign val="subscript"/>
        <sz val="6"/>
        <color theme="1"/>
        <rFont val="Verdana"/>
        <family val="2"/>
      </rPr>
      <t>2</t>
    </r>
    <r>
      <rPr>
        <sz val="6"/>
        <color theme="1"/>
        <rFont val="Verdana"/>
        <family val="2"/>
      </rPr>
      <t>e/€m)</t>
    </r>
  </si>
  <si>
    <t>2018</t>
  </si>
  <si>
    <r>
      <t>Direct activities relative to revenue/</t>
    </r>
    <r>
      <rPr>
        <b/>
        <i/>
        <sz val="9"/>
        <color rgb="FFC00000"/>
        <rFont val="Verdana"/>
        <family val="2"/>
      </rPr>
      <t>pro forma</t>
    </r>
    <r>
      <rPr>
        <b/>
        <sz val="9"/>
        <color rgb="FFC00000"/>
        <rFont val="Verdana"/>
        <family val="2"/>
      </rPr>
      <t xml:space="preserve"> EBITDA</t>
    </r>
  </si>
  <si>
    <r>
      <t xml:space="preserve">Emissions per employee </t>
    </r>
    <r>
      <rPr>
        <sz val="6"/>
        <color theme="1"/>
        <rFont val="Verdana"/>
        <family val="2"/>
      </rPr>
      <t>(tCO</t>
    </r>
    <r>
      <rPr>
        <vertAlign val="subscript"/>
        <sz val="6"/>
        <color theme="1"/>
        <rFont val="Verdana"/>
        <family val="2"/>
      </rPr>
      <t>2</t>
    </r>
    <r>
      <rPr>
        <sz val="6"/>
        <color theme="1"/>
        <rFont val="Verdana"/>
        <family val="2"/>
      </rPr>
      <t>e/employee)</t>
    </r>
  </si>
  <si>
    <t>SBTi Targets II and III</t>
  </si>
  <si>
    <r>
      <t>Absolute emissions</t>
    </r>
    <r>
      <rPr>
        <sz val="6"/>
        <rFont val="Verdana"/>
        <family val="2"/>
      </rPr>
      <t xml:space="preserve"> (tCO</t>
    </r>
    <r>
      <rPr>
        <vertAlign val="subscript"/>
        <sz val="6"/>
        <rFont val="Verdana"/>
        <family val="2"/>
      </rPr>
      <t>2</t>
    </r>
    <r>
      <rPr>
        <sz val="6"/>
        <rFont val="Verdana"/>
        <family val="2"/>
      </rPr>
      <t>e)</t>
    </r>
  </si>
  <si>
    <t>2015</t>
  </si>
  <si>
    <t>Business travel*</t>
  </si>
  <si>
    <r>
      <t xml:space="preserve">Reduction in emissions relative to 2017 </t>
    </r>
    <r>
      <rPr>
        <sz val="6"/>
        <color theme="1"/>
        <rFont val="Verdana"/>
        <family val="2"/>
      </rPr>
      <t>(tCO</t>
    </r>
    <r>
      <rPr>
        <vertAlign val="subscript"/>
        <sz val="6"/>
        <color theme="1"/>
        <rFont val="Verdana"/>
        <family val="2"/>
      </rPr>
      <t>2</t>
    </r>
    <r>
      <rPr>
        <sz val="6"/>
        <color theme="1"/>
        <rFont val="Verdana"/>
        <family val="2"/>
      </rPr>
      <t>e)</t>
    </r>
  </si>
  <si>
    <t>SBTi Targets I and III</t>
  </si>
  <si>
    <r>
      <t xml:space="preserve">Absolute emissions </t>
    </r>
    <r>
      <rPr>
        <sz val="6"/>
        <rFont val="Verdana"/>
        <family val="2"/>
      </rPr>
      <t>(tCO</t>
    </r>
    <r>
      <rPr>
        <vertAlign val="subscript"/>
        <sz val="6"/>
        <rFont val="Verdana"/>
        <family val="2"/>
      </rPr>
      <t>2</t>
    </r>
    <r>
      <rPr>
        <sz val="6"/>
        <rFont val="Verdana"/>
        <family val="2"/>
      </rPr>
      <t>e)</t>
    </r>
  </si>
  <si>
    <t>2017</t>
  </si>
  <si>
    <t>Fugitive emissions</t>
  </si>
  <si>
    <r>
      <t xml:space="preserve">Reduction in emissions per employee relative to 2015 </t>
    </r>
    <r>
      <rPr>
        <sz val="6"/>
        <color theme="1"/>
        <rFont val="Verdana"/>
        <family val="2"/>
      </rPr>
      <t>(tCO</t>
    </r>
    <r>
      <rPr>
        <vertAlign val="subscript"/>
        <sz val="6"/>
        <color theme="1"/>
        <rFont val="Verdana"/>
        <family val="2"/>
      </rPr>
      <t>2</t>
    </r>
    <r>
      <rPr>
        <sz val="6"/>
        <color theme="1"/>
        <rFont val="Verdana"/>
        <family val="2"/>
      </rPr>
      <t>e/employee)</t>
    </r>
  </si>
  <si>
    <t>Off-site Data Centres</t>
  </si>
  <si>
    <t>On-site Data Centres</t>
  </si>
  <si>
    <t>Incorporate the Group’s business travel, offices and Data Centres and fugitive emissions into the net zero emissions programme.</t>
  </si>
  <si>
    <t>Offices</t>
  </si>
  <si>
    <r>
      <t xml:space="preserve">Introduce an internal shadow carbon price for business travel in the Group’s key geographies by </t>
    </r>
    <r>
      <rPr>
        <b/>
        <sz val="9"/>
        <color theme="1"/>
        <rFont val="Verdana"/>
        <family val="2"/>
      </rPr>
      <t>2025</t>
    </r>
    <r>
      <rPr>
        <sz val="9"/>
        <color theme="1"/>
        <rFont val="Verdana"/>
        <family val="2"/>
      </rPr>
      <t>.</t>
    </r>
  </si>
  <si>
    <t>Business travel, offices and on- and off-site Data Centres and fugitive emissions</t>
  </si>
  <si>
    <t>2022</t>
  </si>
  <si>
    <t>2021</t>
  </si>
  <si>
    <t>2020</t>
  </si>
  <si>
    <t>2019</t>
  </si>
  <si>
    <t>Baseline</t>
  </si>
  <si>
    <t>Reducing GHG emissions - Direct activities</t>
  </si>
  <si>
    <t>*In 2022, WEEE volumes increased by 48% compared to 2021 because their collection was put on hold in 2021 due to the pandemic and carried out in 2022. In addition, some sites have closed or merged. In 2022, the scope of calculation of the indicators is all the entities over which the Group has operational control (and therefore includes the joint ventures NHS SBS, SSCL and SFT, which were only integrated from 2017) and includes the employees of the acquisitions made until December 2022, namely Graffica and Footprint Consulting AS, as well as EGGS Design and EVA Group, which were excluded from our report for 2021.
In 2021, the scope includes the employees of the acquisitions completed until November 2021, namely Luminosity Limited, Sopra Steria Financial Services and Labs.
In 2020, the scope includes all entities over which the Group has operational control (and therefore includes the joint ventures NHS SBS, SSCL and SFT) as well as the new acquisitions Sodifrance, Anteo (Consulting and E-Business Solutions), Holocare and cxpartners. 
In 2019, the scope of consolidation includes all entities over which the Group exercises operational control (and therefore includes the joint ventures NHS SBS and SSCL) but does not include SAB or Sopra Financial Technology GmbH. 
**From 2021 onwards, a better methodology for calculating waste has been implemented. This method allowed us to increase the percentage of actual data, and to have more reliable data. With the old methodology, in 2021 we would have 150,663 kg of paper and cardboard waste.</t>
  </si>
  <si>
    <r>
      <t>Paper purchased per employee</t>
    </r>
    <r>
      <rPr>
        <sz val="6"/>
        <color theme="1"/>
        <rFont val="Verdana"/>
        <family val="2"/>
      </rPr>
      <t xml:space="preserve"> (kg/employee)</t>
    </r>
  </si>
  <si>
    <t>Reduce paper consumption and increase use of certified environmentally responsible paper.</t>
  </si>
  <si>
    <r>
      <t xml:space="preserve">Absolute quantity purchased </t>
    </r>
    <r>
      <rPr>
        <sz val="6"/>
        <rFont val="Verdana"/>
        <family val="2"/>
      </rPr>
      <t>(kg)</t>
    </r>
  </si>
  <si>
    <t>Paper purchased</t>
  </si>
  <si>
    <t>Proportion of paper and cardboard waste collected separately and recycled</t>
  </si>
  <si>
    <r>
      <t xml:space="preserve">Quantity per employee </t>
    </r>
    <r>
      <rPr>
        <sz val="6"/>
        <color theme="1"/>
        <rFont val="Verdana"/>
        <family val="2"/>
      </rPr>
      <t>(kg/employee)</t>
    </r>
  </si>
  <si>
    <r>
      <t xml:space="preserve">Recycle 100% of paper and cardboard waste by </t>
    </r>
    <r>
      <rPr>
        <b/>
        <sz val="9"/>
        <color theme="1"/>
        <rFont val="Verdana"/>
        <family val="2"/>
      </rPr>
      <t>2025</t>
    </r>
    <r>
      <rPr>
        <sz val="9"/>
        <color theme="1"/>
        <rFont val="Verdana"/>
        <family val="2"/>
      </rPr>
      <t xml:space="preserve"> (heat recovery or raw materials for recycling).</t>
    </r>
  </si>
  <si>
    <r>
      <t xml:space="preserve">Absolute quantity </t>
    </r>
    <r>
      <rPr>
        <sz val="6"/>
        <rFont val="Verdana"/>
        <family val="2"/>
      </rPr>
      <t>(kg)</t>
    </r>
  </si>
  <si>
    <t>Paper and cardboard waste*</t>
  </si>
  <si>
    <t>Proportion given second life</t>
  </si>
  <si>
    <t>92 822*</t>
  </si>
  <si>
    <r>
      <t xml:space="preserve">Give 100% of WEEE a second life by </t>
    </r>
    <r>
      <rPr>
        <b/>
        <sz val="9"/>
        <color theme="1"/>
        <rFont val="Verdana"/>
        <family val="2"/>
      </rPr>
      <t>2025</t>
    </r>
    <r>
      <rPr>
        <sz val="9"/>
        <color theme="1"/>
        <rFont val="Verdana"/>
        <family val="2"/>
      </rPr>
      <t xml:space="preserve"> (reuse through resale and donation, heat recovery or raw materials for recycling).</t>
    </r>
  </si>
  <si>
    <t>Waste electrical and electronic equipment - WEEE</t>
  </si>
  <si>
    <t>Resource consumption - Indirect activities</t>
  </si>
  <si>
    <t xml:space="preserve">In 2022, the scope of calculation of the indicators is all the entities over which the Group has operational control (and therefore includes the joint ventures NHS SBS, SSCL and SFT, which were only integrated from 2017) and includes the employees of the acquisitions made up to December 2022, namely Graffica and Footprint Consulting AS, as well as EGGS Design and EVA Group, which were excluded from our report for 2021.
In 2021, the scope includes the employees of the acquisitions completed until November 2021, namely Luminosity Limited, Sopra Steria Financial Services and Labs.
In 2020, the scope includes all entities over which the Group has operational control (and therefore includes the joint ventures NHS SBS, SSCL and SFT) as well as the new acquisitions Sodifrance, Anteo (Consulting and E-Business Solutions), Holocare and cxpartners. 
In 2019, the scope includes all entities over which the Group has operational control (and therefore includes the joint ventures NHS SBS and SSCL) but does not include SAB or Sopra Financial Technology GmbH. 
* The increase in emissions between 2020 and 2021 is due to a change in methodology. Applying the updated methodology and scope of 2021 to the previous years, the values would amount to : 242,305 teqCO2 in 2020, 270,835 teqCO2 in 2019. The values for ratio/CA would be: 56.8 teqCO2/€m in 2020, 61.1 teqCO2/€m in 2019. The values for the ratio/EBITDA pro forma would amount to 641.5 teqCO2/€m in 2020, 663.3 teqCO2/€m in 2019.
** Pro forma EBITDA as calculated in chapter 5, note 12.5.1
*** Emissions due to commuting in 2019 and 2020 have been estimated and taken into account for our CDP response. The method has been refined for calculating emissions in 2021 and audited.	 </t>
  </si>
  <si>
    <t>Wastewater</t>
  </si>
  <si>
    <t>Paper and cardboard waste</t>
  </si>
  <si>
    <t>-</t>
  </si>
  <si>
    <t>Employee commuting and homeworking***</t>
  </si>
  <si>
    <r>
      <t xml:space="preserve">Ratio of residual emissions to </t>
    </r>
    <r>
      <rPr>
        <i/>
        <sz val="9"/>
        <color theme="1"/>
        <rFont val="Verdana"/>
        <family val="2"/>
      </rPr>
      <t>pro forma</t>
    </r>
    <r>
      <rPr>
        <sz val="9"/>
        <color theme="1"/>
        <rFont val="Verdana"/>
        <family val="2"/>
      </rPr>
      <t xml:space="preserve"> EBITDA**</t>
    </r>
    <r>
      <rPr>
        <sz val="6"/>
        <color theme="1"/>
        <rFont val="Verdana"/>
        <family val="2"/>
      </rPr>
      <t xml:space="preserve"> (tCO</t>
    </r>
    <r>
      <rPr>
        <vertAlign val="subscript"/>
        <sz val="6"/>
        <color theme="1"/>
        <rFont val="Verdana"/>
        <family val="2"/>
      </rPr>
      <t>2</t>
    </r>
    <r>
      <rPr>
        <sz val="6"/>
        <color theme="1"/>
        <rFont val="Verdana"/>
        <family val="2"/>
      </rPr>
      <t>e/€m)</t>
    </r>
  </si>
  <si>
    <r>
      <t xml:space="preserve">Ratio of residual emissions to revenue </t>
    </r>
    <r>
      <rPr>
        <sz val="6"/>
        <color theme="1"/>
        <rFont val="Verdana"/>
        <family val="2"/>
      </rPr>
      <t>(tCO</t>
    </r>
    <r>
      <rPr>
        <vertAlign val="subscript"/>
        <sz val="6"/>
        <color theme="1"/>
        <rFont val="Verdana"/>
        <family val="2"/>
      </rPr>
      <t>2</t>
    </r>
    <r>
      <rPr>
        <sz val="6"/>
        <color theme="1"/>
        <rFont val="Verdana"/>
        <family val="2"/>
      </rPr>
      <t>e/€m)</t>
    </r>
  </si>
  <si>
    <t>Reducing resource consumption
Reducing GHG emissions
Capturing carbon emissions</t>
  </si>
  <si>
    <t>Purchases (excluding emissions from business travel, offices, on- and off-site Data Centres and fugitive emissions)*</t>
  </si>
  <si>
    <t>Reducing GHG emissions - Indirect activities</t>
  </si>
  <si>
    <t>In 2022, the scope of the indicators includes all entities over which the Group has operational control (and therefore includes the joint ventures NHS SBS, SSCL and SFT, which were only integrated from 2017) as well as the employees of the acquisitions made up to December 2022, namely Graffica and Footprint Consulting AS, as well as EGGS Design and EVA Group, which were excluded from our report for 2021.
In 2021, the scope includes the employees of the acquisitions made until November 2021, namely Luminosity Limited, Sopra Steria Financial Services and Labs.
In 2020, the scope includes all entities over which the Group has operational control (and therefore includes the joint ventures NHS SBS, SSCL and SFT) as well as the new acquisitions Sodifrance, Anteo (Consulting and E-Business Solutions), Holocare and cxpartners.
In 2019, the scope of consolidation includes all entities over which the Group exercises operational control (and therefore includes the joint ventures NHS SBS and SSCL) but does not include SAB or Sopra Financial Technology GmbH
*France includes French Polynesia. United Kingdom includes Ireland. Africa and Middle East includes Lebanon, Senegal, Cameroon, Ivory Coast, Morocco, Tunisia and the United Arab Emirates. United States includes Canada.
**Starting in 2021, an improved waste calculation methodology has been implemented. With the old methodology, in 2021, we would have 150,663 kg of paper and cardboard waste.</t>
  </si>
  <si>
    <t>Total: Group</t>
  </si>
  <si>
    <t>NA</t>
  </si>
  <si>
    <t>Total: Rest of the World</t>
  </si>
  <si>
    <t>Total: Rest of Europe</t>
  </si>
  <si>
    <t>United Kingdom*</t>
  </si>
  <si>
    <t>France*</t>
  </si>
  <si>
    <t>m3</t>
  </si>
  <si>
    <t>kg/employee</t>
  </si>
  <si>
    <t>kg</t>
  </si>
  <si>
    <t>MWh</t>
  </si>
  <si>
    <t>Total</t>
  </si>
  <si>
    <t>Quantity purchased per employee</t>
  </si>
  <si>
    <t>% of paper from sustainable sources</t>
  </si>
  <si>
    <t>Proportion sent to landfill</t>
  </si>
  <si>
    <t>Proportion incinerated without heat recovery</t>
  </si>
  <si>
    <t>Proportion valorised by heat or raw material recovery</t>
  </si>
  <si>
    <t>Proportion reused</t>
  </si>
  <si>
    <r>
      <t>Off-site Data Centres</t>
    </r>
    <r>
      <rPr>
        <b/>
        <sz val="9"/>
        <color rgb="FFFF0000"/>
        <rFont val="Verdana"/>
        <family val="2"/>
      </rPr>
      <t>✔</t>
    </r>
  </si>
  <si>
    <r>
      <t>On-site Data Centres</t>
    </r>
    <r>
      <rPr>
        <b/>
        <sz val="9"/>
        <color rgb="FFFF0000"/>
        <rFont val="Verdana"/>
        <family val="2"/>
      </rPr>
      <t>✔</t>
    </r>
  </si>
  <si>
    <r>
      <t>Offices + miscellaneous</t>
    </r>
    <r>
      <rPr>
        <b/>
        <sz val="9"/>
        <color rgb="FFFF0000"/>
        <rFont val="Verdana"/>
        <family val="2"/>
      </rPr>
      <t>✔</t>
    </r>
  </si>
  <si>
    <r>
      <t>Water</t>
    </r>
    <r>
      <rPr>
        <b/>
        <sz val="9"/>
        <color rgb="FFFF0000"/>
        <rFont val="Verdana"/>
        <family val="2"/>
      </rPr>
      <t>✔</t>
    </r>
  </si>
  <si>
    <r>
      <t>Purchases of certified paper from sustainable sources</t>
    </r>
    <r>
      <rPr>
        <b/>
        <sz val="9"/>
        <color rgb="FFFF0000"/>
        <rFont val="Verdana"/>
        <family val="2"/>
      </rPr>
      <t>✔</t>
    </r>
  </si>
  <si>
    <r>
      <t>Paper and cardboard waste**</t>
    </r>
    <r>
      <rPr>
        <b/>
        <sz val="9"/>
        <color rgb="FFFF0000"/>
        <rFont val="Verdana"/>
        <family val="2"/>
      </rPr>
      <t>✔</t>
    </r>
  </si>
  <si>
    <r>
      <t>Waste electrical and electronic equipment (WEEE)</t>
    </r>
    <r>
      <rPr>
        <b/>
        <sz val="9"/>
        <color rgb="FFFF0000"/>
        <rFont val="Verdana"/>
        <family val="2"/>
      </rPr>
      <t>✔</t>
    </r>
  </si>
  <si>
    <r>
      <t>Energy consumption</t>
    </r>
    <r>
      <rPr>
        <b/>
        <sz val="9"/>
        <color rgb="FFFF0000"/>
        <rFont val="Verdana"/>
        <family val="2"/>
      </rPr>
      <t>✔</t>
    </r>
  </si>
  <si>
    <t>Year</t>
  </si>
  <si>
    <t>Country</t>
  </si>
  <si>
    <r>
      <t>Proportion of electricity consumption (offices and on-site Data Centres) provided by renewables</t>
    </r>
    <r>
      <rPr>
        <b/>
        <sz val="9"/>
        <color rgb="FFFF0000"/>
        <rFont val="Verdana"/>
        <family val="2"/>
      </rPr>
      <t>✔</t>
    </r>
  </si>
  <si>
    <r>
      <t xml:space="preserve">Information marked with the </t>
    </r>
    <r>
      <rPr>
        <b/>
        <sz val="9"/>
        <color rgb="FFFF0000"/>
        <rFont val="Verdana"/>
        <family val="2"/>
      </rPr>
      <t>✔</t>
    </r>
    <r>
      <rPr>
        <b/>
        <sz val="9"/>
        <color theme="1"/>
        <rFont val="Verdana"/>
        <family val="2"/>
      </rPr>
      <t xml:space="preserve"> symbol has been audited by the independent third party to provide a reasonable assurance opinion. The figures presented are rounded, which may explain slight discrepancies in some totals.</t>
    </r>
  </si>
  <si>
    <t>Resource consumption</t>
  </si>
  <si>
    <t>In 2022, the scope of the indicators includes all entities over which the Group has operational control (and therefore includes the joint ventures NHS SBS, SSCL and SFT, which were only integrated from 2017) as well as the employees of the acquisitions made up to December 2022, namely Graffica and Footprint Consulting AS, as well as EGGS Design and EVA Group, which were excluded from our report for 2021.
In 2021, the scope includes the employees of the acquisitions made until November 2021, namely Luminosity Limited, Sopra Steria Financial Services and Labs.
In 2020, the scope includes all entities over which the Group has operational control (and therefore includes the joint ventures NHS SBS, SSCL and SFT) as well as the new acquisitions Sodifrance, Anteo (Consulting and E-Business Solutions), Holocare and cxpartners.
In 2019, the scope of consolidation includes all entities over which the Group exercises operational control (and therefore includes the joint ventures NHS SBS and SSCL) but does not include SAB or Sopra Financial Technology GmbH
*France includes French Polynesia. United Kingdom includes Ireland. Africa and Middle East includes Lebanon, Senegal, Cameroon, Ivory Coast, Morocco, Tunisia and the United Arab Emirates. United States includes Canada.
**The increase in emissions between 2020 and 2021 is due to a change in methodology. Applying the updated methodology and scope of 2021 to previous years, the values would amount to : 242,305 teqCO2 in 2020, 270,835 teqCO2 in 2019. In particular, inbound transportation and employee travel are included in this category.
***Data taking into account the reduction in emissions from green travel within Germany. Excluding it, the values would amount to : 14,695 tCO2e in 2022, 7,402 teqCO2 in 2021, 12,698 teqCO2 in 2020, 37,164 teqCO2 in 2019, 38,176 teqCO2 in 2018, 38,133 teqCO2 in 2017, and 36,555 teqCO2 in 2016.
**** Emissions due to commuting in 2019 and 2020 were estimated and taken into account for our CDP response. The method has been refined for calculation of emissions in 2021 and audited.</t>
  </si>
  <si>
    <t>Emissions /employee (Direct Activities - scopes 1, 2, 3-6 &amp; 3-8)</t>
  </si>
  <si>
    <t>Emissions / employee (Direct and Indirect activities - 
Total scopes 1, 2, 3*)</t>
  </si>
  <si>
    <r>
      <t>Total: Scopes 1, 2 and 3</t>
    </r>
    <r>
      <rPr>
        <b/>
        <sz val="9"/>
        <color rgb="FFFF0000"/>
        <rFont val="Verdana"/>
        <family val="2"/>
      </rPr>
      <t>✔</t>
    </r>
  </si>
  <si>
    <r>
      <t>3-13 Tenants</t>
    </r>
    <r>
      <rPr>
        <b/>
        <sz val="9"/>
        <color rgb="FFFF0000"/>
        <rFont val="Verdana"/>
        <family val="2"/>
      </rPr>
      <t>✔</t>
    </r>
  </si>
  <si>
    <r>
      <t>3-8 Off-site Data Centres</t>
    </r>
    <r>
      <rPr>
        <b/>
        <sz val="9"/>
        <color rgb="FFFF0000"/>
        <rFont val="Verdana"/>
        <family val="2"/>
      </rPr>
      <t>✔</t>
    </r>
  </si>
  <si>
    <r>
      <t>3-7 Employee commuting and homeworking****</t>
    </r>
    <r>
      <rPr>
        <b/>
        <sz val="9"/>
        <color rgb="FFFF0000"/>
        <rFont val="Verdana"/>
        <family val="2"/>
      </rPr>
      <t>✔</t>
    </r>
  </si>
  <si>
    <r>
      <t>3-6 Business travel***</t>
    </r>
    <r>
      <rPr>
        <b/>
        <sz val="9"/>
        <color rgb="FFFF0000"/>
        <rFont val="Verdana"/>
        <family val="2"/>
      </rPr>
      <t>✔</t>
    </r>
  </si>
  <si>
    <r>
      <t>3-5 Waste treatment</t>
    </r>
    <r>
      <rPr>
        <b/>
        <sz val="9"/>
        <color rgb="FFFF0000"/>
        <rFont val="Verdana"/>
        <family val="2"/>
      </rPr>
      <t>✔</t>
    </r>
  </si>
  <si>
    <r>
      <t>3-3 Energy-related emissions not included in Scopes 1 and 2</t>
    </r>
    <r>
      <rPr>
        <b/>
        <sz val="9"/>
        <color rgb="FFFF0000"/>
        <rFont val="Verdana"/>
        <family val="2"/>
      </rPr>
      <t>✔</t>
    </r>
  </si>
  <si>
    <r>
      <t>3-1 Residual emissions from purchases (excluding business travel, offices, on- and off-site Data Centres and fugitive emissions)**</t>
    </r>
    <r>
      <rPr>
        <b/>
        <sz val="9"/>
        <color rgb="FFFF0000"/>
        <rFont val="Verdana"/>
        <family val="2"/>
      </rPr>
      <t>✔</t>
    </r>
  </si>
  <si>
    <r>
      <t>Grid electricity, district heating (officdes and on-site Data Centres)</t>
    </r>
    <r>
      <rPr>
        <b/>
        <sz val="9"/>
        <color rgb="FFFF0000"/>
        <rFont val="Verdana"/>
        <family val="2"/>
      </rPr>
      <t>✔</t>
    </r>
  </si>
  <si>
    <r>
      <t>Fugitive emissions</t>
    </r>
    <r>
      <rPr>
        <b/>
        <sz val="9"/>
        <color rgb="FFFF0000"/>
        <rFont val="Verdana"/>
        <family val="2"/>
      </rPr>
      <t>✔</t>
    </r>
  </si>
  <si>
    <r>
      <t>Diesel, gas, biodiesel (offices and on-site Data Centres)</t>
    </r>
    <r>
      <rPr>
        <b/>
        <sz val="9"/>
        <color rgb="FFFF0000"/>
        <rFont val="Verdana"/>
        <family val="2"/>
      </rPr>
      <t>✔</t>
    </r>
  </si>
  <si>
    <r>
      <t>Scope 3</t>
    </r>
    <r>
      <rPr>
        <b/>
        <sz val="9"/>
        <color rgb="FFFF0000"/>
        <rFont val="Verdana"/>
        <family val="2"/>
      </rPr>
      <t>✔</t>
    </r>
  </si>
  <si>
    <r>
      <t>Scope 2</t>
    </r>
    <r>
      <rPr>
        <b/>
        <sz val="9"/>
        <color rgb="FFFF0000"/>
        <rFont val="Verdana"/>
        <family val="2"/>
      </rPr>
      <t>✔</t>
    </r>
  </si>
  <si>
    <r>
      <t>Scope 1</t>
    </r>
    <r>
      <rPr>
        <b/>
        <sz val="9"/>
        <color rgb="FFFF0000"/>
        <rFont val="Verdana"/>
        <family val="2"/>
      </rPr>
      <t>✔</t>
    </r>
  </si>
  <si>
    <t>Reducing GHG emissions</t>
  </si>
  <si>
    <t>In 2022, the scope of the indicators includes all entities over which the Group has operational control (and therefore includes the joint ventures NHS SBS, SSCL and SFT, which were only integrated from 2017) as well as the employees of the acquisitions made up to December 2022, namely Graffica and Footprint Consulting AS, as well as EGGS Design and EVA Group, which were excluded from our report for 2021.
In 2021, the scope includes the employees of the acquisitions made until November 2021, namely Luminosity Limited, Sopra Steria Financial Services and Labs.
In 2020, the scope includes all entities over which the Group has operational control (and therefore includes the joint ventures NHS SBS, SSCL and SFT) as well as the new acquisitions Sodifrance, Anteo (Consulting and E-Business Solutions), Holocare and cxpartners.
In 2019, the scope of consolidation includes all entities over which the Group exercises operational control (and therefore includes the joint ventures NHS SBS and SSCL) but does not include SAB or Sopra Financial Technology GmbH
*France includes French Polynesia. United Kingdom includes Ireland. Africa and Middle East includes Lebanon, Senegal, Cameroon, Ivory Coast, Morocco, Tunisia and the United Arab Emirates. United States includes Canada.
**The increase in emissions between 2020 and 2021 is due to a change in methodology. Applying the updated methodology and scope of 2021 to previous years, the values would amount to : 242,305 teqCO2 in 2020, 270,835 teqCO2 in 2019. 
***Data taking into account the reduction in emissions from green travel in Germany. Excluding it, the values would amount to : 14,695 teqCO2 in 2022, 7,402 teqCO2 in 2021, 12,698 teqCO2 in 2020, 37,164 teqCO2 in 2019, 38,176 teqCO2 in 2018, 38,133 teqCO2 in 2017 and 36,555 teqCO2 in 2016.
**** Emissions due to commuting in 2019 and 2020 were estimated and taken into account for our CDP response. The method has been refined for calculation of emissions in 2021 and audited.</t>
  </si>
  <si>
    <t>Total: Scopes 1, 2 and 3</t>
  </si>
  <si>
    <t>Total : Scopes 1, 2 and 3</t>
  </si>
  <si>
    <t>In 2022, the scope of the indicators includes all entities over which the Group has operational control (and therefore includes the joint ventures NHS SBS, SSCL and SFT, which were only integrated from 2017) as well as the employees of the acquisitions made up to December 2022, namely Graffica and Footprint Consulting AS, as well as EGGS Design and EVA Group, which were excluded from our report for 2021. In 2021, the scope includes the employees of the acquisitions made until November 2021, namely Luminosity Limited, Sopra Steria Financial Services and Labs. In 2020, the scope includes all entities over which the Group has operational control (and therefore includes the joint ventures NHS SBS, SSCL and SFT) as well as the new acquisitions Sodifrance, Anteo (Consulting and E-Business Solutions), Holocare and cxpartners.  In 2019, the scope of consolidation includes all entities over which the Group exercises operational control (and therefore includes the joint ventures NHS SBS and SSCL) but does not include SAB or Sopra Financial Technology GmbH.
*France includes French Polynesia. United Kingdom includes Ireland. Africa and Middle East includes Lebanon, Senegal, Cameroon, Ivory Coast, Morocco, Tunisia and the United Arab Emirates. United States includes Canada.
**Starting in 2021, an improved waste calculation methodology has been implemented. With the old methodology, in 2021, we would have 150,663 kg of paper and cardboard waste.</t>
  </si>
  <si>
    <t>Singapore</t>
  </si>
  <si>
    <t>India</t>
  </si>
  <si>
    <t>United States</t>
  </si>
  <si>
    <t>China</t>
  </si>
  <si>
    <t>Brazil</t>
  </si>
  <si>
    <t>Africa and Middle East*</t>
  </si>
  <si>
    <t>Switzerland</t>
  </si>
  <si>
    <t>Scandinavia</t>
  </si>
  <si>
    <t>Poland</t>
  </si>
  <si>
    <t>Monaco</t>
  </si>
  <si>
    <t>Bulgaria</t>
  </si>
  <si>
    <t>Benelux</t>
  </si>
  <si>
    <t>Germany, Austria</t>
  </si>
  <si>
    <r>
      <t>Total Scope 1 2 3</t>
    </r>
    <r>
      <rPr>
        <b/>
        <sz val="9"/>
        <color rgb="FFFF0000"/>
        <rFont val="Verdana"/>
        <family val="2"/>
      </rPr>
      <t>✔</t>
    </r>
  </si>
  <si>
    <t>Emissions / employee (Direct  and Indirect Activities  - 
Total Scopes 1, 2, 3*)</t>
  </si>
  <si>
    <t>Total (A + B)</t>
  </si>
  <si>
    <t xml:space="preserve">Turnover of Taxonomy-non-eligible
 activities (B) </t>
  </si>
  <si>
    <t>B. TAXONOMY-NON-ELIGIBLE ACTIVITIES</t>
  </si>
  <si>
    <t>Total (A.1 + A.2)</t>
  </si>
  <si>
    <t>0,5%</t>
  </si>
  <si>
    <t xml:space="preserve">Turnover of Taxonomy-eligible 
but not environmentally sustainable activities (not Taxonomy-aligned activities) (A.2) </t>
  </si>
  <si>
    <t>8.2</t>
  </si>
  <si>
    <t>Data-driven solutions for GHG emissions reductions</t>
  </si>
  <si>
    <t>8.1</t>
  </si>
  <si>
    <t>Data processing, hosting and related activities</t>
  </si>
  <si>
    <t>A.2 Taxonomy-Eligible but not 
environmentally sustainable 
activities (not Taxonomy-aligned activities)</t>
  </si>
  <si>
    <t xml:space="preserve">Turnover of environmentally 
sustainable activities (Taxonomy-aligned) 
(A.1) </t>
  </si>
  <si>
    <t>E</t>
  </si>
  <si>
    <t>Yes</t>
  </si>
  <si>
    <t>A.1. Environmentally sustainable
 activities (Taxonomy-aligned)</t>
  </si>
  <si>
    <t xml:space="preserve">A. TAXONOMY-ELIGIBLE ACTIVITIES </t>
  </si>
  <si>
    <t>Category (transitional activity)</t>
  </si>
  <si>
    <t>Category (enabling activity)</t>
  </si>
  <si>
    <t>Taxonomy aligned proportion 
of turnover, year 2022</t>
  </si>
  <si>
    <t>Minimum safeguards</t>
  </si>
  <si>
    <t>Biodiversity and ecosystems</t>
  </si>
  <si>
    <t>Pollution</t>
  </si>
  <si>
    <t>Circular economy</t>
  </si>
  <si>
    <t>Water and marine resources</t>
  </si>
  <si>
    <t>Climate change adaptation</t>
  </si>
  <si>
    <t>Climate change mitigation</t>
  </si>
  <si>
    <t>Proportion of turnover</t>
  </si>
  <si>
    <t>Code(s)</t>
  </si>
  <si>
    <t xml:space="preserve">Economic activities </t>
  </si>
  <si>
    <t xml:space="preserve">DNSH criteria (‘Does Not Significantly Harm’)  </t>
  </si>
  <si>
    <t>Substantial contribution criteria</t>
  </si>
  <si>
    <t xml:space="preserve">Capex of Taxonomy-non-eligible
 activities (B) </t>
  </si>
  <si>
    <t xml:space="preserve">Capex of Taxonomy-eligible 
but not environmentally sustainable activities (not Taxonomy-aligned activities) (A.2) </t>
  </si>
  <si>
    <t>7.7</t>
  </si>
  <si>
    <t>Acquisition and ownership of buildings</t>
  </si>
  <si>
    <t>6.5</t>
  </si>
  <si>
    <t>Transport by motorbikes, passenger cars and light commercial vehicles</t>
  </si>
  <si>
    <t xml:space="preserve">Capex of environmentally 
sustainable activities (Taxonomy-aligned) 
(A.1) </t>
  </si>
  <si>
    <t>Category
 (transitional activity)</t>
  </si>
  <si>
    <t>Category
 (enabling activity)</t>
  </si>
  <si>
    <t xml:space="preserve">Taxonomy aligned proportion 
of Capex, year N </t>
  </si>
  <si>
    <t>Proportion of Capex</t>
  </si>
  <si>
    <t>Opex of Taxonomy-non-eligible activities (B)</t>
  </si>
  <si>
    <t xml:space="preserve">Opex of Taxonomy-eligible but not environmentally sustainable activities (not Taxonomy-aligned activities) (A.2) </t>
  </si>
  <si>
    <t>A.2 Taxonomy-Eligible but not environmentally sustainable activities (not Taxonomy-aligned activities)</t>
  </si>
  <si>
    <t xml:space="preserve">Opex of environmentally sustainable activities (Taxonomy-aligned) (A.1) </t>
  </si>
  <si>
    <t>A.1. Environmentally sustainable  activities (Taxonomy-aligned)</t>
  </si>
  <si>
    <t xml:space="preserve">Taxonomy aligned proportion of Opex, year N </t>
  </si>
  <si>
    <t>Proportion of Opex</t>
  </si>
  <si>
    <t>Summary of 2022 environmental indicators</t>
  </si>
  <si>
    <r>
      <t>tCO</t>
    </r>
    <r>
      <rPr>
        <vertAlign val="subscript"/>
        <sz val="9"/>
        <color theme="1"/>
        <rFont val="Verdana"/>
        <family val="2"/>
      </rPr>
      <t>2</t>
    </r>
    <r>
      <rPr>
        <sz val="9"/>
        <color theme="1"/>
        <rFont val="Verdana"/>
        <family val="2"/>
      </rPr>
      <t>e</t>
    </r>
  </si>
  <si>
    <r>
      <t>teqCO</t>
    </r>
    <r>
      <rPr>
        <vertAlign val="subscript"/>
        <sz val="9"/>
        <color theme="1"/>
        <rFont val="Verdana"/>
        <family val="2"/>
      </rPr>
      <t>2 / employee</t>
    </r>
  </si>
  <si>
    <r>
      <t>teqCO</t>
    </r>
    <r>
      <rPr>
        <vertAlign val="subscript"/>
        <sz val="9"/>
        <color theme="1"/>
        <rFont val="Verdana"/>
        <family val="2"/>
      </rPr>
      <t>2</t>
    </r>
  </si>
  <si>
    <t>Absolute turnover (in million euros)</t>
  </si>
  <si>
    <t>Absolute Capex (in million euros)</t>
  </si>
  <si>
    <t>Absolute Opex (in million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</si>
</sst>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 &quot;F&quot;;\-#,##0\ &quot;F&quot;"/>
    <numFmt numFmtId="165" formatCode="_-* #,##0\ _F_-;\-* #,##0\ _F_-;_-* &quot;-&quot;\ _F_-;_-@_-"/>
    <numFmt numFmtId="166" formatCode="#,##0;\-#,##0;&quot;-&quot;"/>
    <numFmt numFmtId="167" formatCode="#,##0.00\ [$€];[Red]\-#,##0.00\ [$€]"/>
    <numFmt numFmtId="168" formatCode="#,##0.0"/>
    <numFmt numFmtId="169" formatCode="0.0%"/>
    <numFmt numFmtId="170" formatCode="#,##0.000"/>
    <numFmt numFmtId="171" formatCode="#,##0.000000000000"/>
    <numFmt numFmtId="172" formatCode="0.0"/>
    <numFmt numFmtId="173" formatCode="_-* #,##0_-;\-* #,##0_-;_-* &quot;-&quot;??_-;_-@_-"/>
    <numFmt numFmtId="174" formatCode="#,##0.0000"/>
    <numFmt numFmtId="175" formatCode="#,##0.00000"/>
    <numFmt numFmtId="176" formatCode="_(* #,##0.00_);_(* \(#,##0.00\);_(* &quot;-&quot;??_);_(@_)"/>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b/>
      <sz val="10"/>
      <color indexed="10"/>
      <name val="Times New Roman"/>
      <family val="1"/>
    </font>
    <font>
      <sz val="10"/>
      <color indexed="12"/>
      <name val="Times New Roman"/>
      <family val="1"/>
    </font>
    <font>
      <b/>
      <sz val="12"/>
      <color indexed="10"/>
      <name val="Times New Roman"/>
      <family val="1"/>
    </font>
    <font>
      <b/>
      <sz val="10"/>
      <name val="Times New Roman"/>
      <family val="1"/>
    </font>
    <font>
      <sz val="10"/>
      <name val="Times New Roman"/>
      <family val="1"/>
    </font>
    <font>
      <b/>
      <sz val="10"/>
      <name val="Century Gothic"/>
      <family val="2"/>
    </font>
    <font>
      <sz val="10"/>
      <name val="Century Gothic"/>
      <family val="2"/>
    </font>
    <font>
      <b/>
      <sz val="9"/>
      <name val="Century Gothic"/>
      <family val="2"/>
    </font>
    <font>
      <sz val="8"/>
      <name val="Century Gothic"/>
      <family val="2"/>
    </font>
    <font>
      <b/>
      <sz val="8"/>
      <name val="Century Gothic"/>
      <family val="2"/>
    </font>
    <font>
      <i/>
      <sz val="8"/>
      <name val="Century Gothic"/>
      <family val="2"/>
    </font>
    <font>
      <i/>
      <sz val="10"/>
      <name val="Century Gothic"/>
      <family val="2"/>
    </font>
    <font>
      <sz val="10"/>
      <color theme="1"/>
      <name val="Times New Roman"/>
      <family val="1"/>
    </font>
    <font>
      <b/>
      <sz val="10"/>
      <color theme="1"/>
      <name val="Times New Roman"/>
      <family val="1"/>
    </font>
    <font>
      <sz val="6"/>
      <color indexed="12"/>
      <name val="Times New Roman"/>
      <family val="1"/>
    </font>
    <font>
      <b/>
      <i/>
      <sz val="10"/>
      <name val="Century Gothic"/>
      <family val="2"/>
    </font>
    <font>
      <b/>
      <sz val="11"/>
      <name val="Century Gothic"/>
      <family val="2"/>
    </font>
    <font>
      <b/>
      <sz val="14"/>
      <name val="Century Gothic"/>
      <family val="2"/>
    </font>
    <font>
      <sz val="11"/>
      <name val="Calibri"/>
      <family val="2"/>
    </font>
    <font>
      <sz val="8"/>
      <name val="Calibri"/>
      <family val="2"/>
    </font>
    <font>
      <sz val="10"/>
      <color rgb="FFFF0000"/>
      <name val="Times New Roman"/>
      <family val="1"/>
    </font>
    <font>
      <sz val="10"/>
      <name val="Arial"/>
      <family val="2"/>
    </font>
    <font>
      <sz val="10"/>
      <color rgb="FF000000"/>
      <name val="Times New Roman"/>
      <family val="1"/>
    </font>
    <font>
      <b/>
      <sz val="10"/>
      <color theme="0"/>
      <name val="Times New Roman"/>
      <family val="1"/>
    </font>
    <font>
      <b/>
      <sz val="8"/>
      <color theme="0"/>
      <name val="Century Gothic"/>
      <family val="2"/>
    </font>
    <font>
      <sz val="10"/>
      <color theme="0"/>
      <name val="Century Gothic"/>
      <family val="2"/>
    </font>
    <font>
      <sz val="10"/>
      <color theme="0"/>
      <name val="Times New Roman"/>
      <family val="1"/>
    </font>
    <font>
      <sz val="11"/>
      <name val="Calibri"/>
      <family val="2"/>
    </font>
    <font>
      <sz val="11"/>
      <color rgb="FFFF0000"/>
      <name val="Calibri"/>
      <family val="2"/>
      <scheme val="minor"/>
    </font>
    <font>
      <b/>
      <sz val="11"/>
      <color theme="1"/>
      <name val="Calibri"/>
      <family val="2"/>
      <scheme val="minor"/>
    </font>
    <font>
      <b/>
      <sz val="10"/>
      <color rgb="FFFF0000"/>
      <name val="Century Gothic"/>
      <family val="2"/>
    </font>
    <font>
      <sz val="9"/>
      <color theme="1"/>
      <name val="Verdana"/>
      <family val="2"/>
    </font>
    <font>
      <sz val="9"/>
      <color rgb="FF000000"/>
      <name val="Verdana"/>
      <family val="2"/>
    </font>
    <font>
      <b/>
      <sz val="9"/>
      <color rgb="FF000000"/>
      <name val="Verdana"/>
      <family val="2"/>
    </font>
    <font>
      <b/>
      <sz val="9"/>
      <color rgb="FFC00000"/>
      <name val="Verdana"/>
      <family val="2"/>
    </font>
    <font>
      <b/>
      <sz val="9"/>
      <name val="Verdana"/>
      <family val="2"/>
    </font>
    <font>
      <sz val="9"/>
      <name val="Verdana"/>
      <family val="2"/>
    </font>
    <font>
      <b/>
      <vertAlign val="subscript"/>
      <sz val="9"/>
      <color rgb="FFC00000"/>
      <name val="Verdana"/>
      <family val="2"/>
    </font>
    <font>
      <b/>
      <sz val="16"/>
      <color theme="1"/>
      <name val="Verdana"/>
      <family val="2"/>
    </font>
    <font>
      <sz val="8"/>
      <color theme="1"/>
      <name val="Verdana"/>
      <family val="2"/>
    </font>
    <font>
      <sz val="6"/>
      <color theme="1"/>
      <name val="Verdana"/>
      <family val="2"/>
    </font>
    <font>
      <sz val="6"/>
      <name val="Verdana"/>
      <family val="2"/>
    </font>
    <font>
      <b/>
      <sz val="9"/>
      <color theme="1"/>
      <name val="Verdana"/>
      <family val="2"/>
    </font>
    <font>
      <sz val="8"/>
      <name val="Verdana"/>
      <family val="2"/>
    </font>
    <font>
      <sz val="12"/>
      <color theme="1"/>
      <name val="Garamond"/>
      <family val="1"/>
    </font>
    <font>
      <sz val="11"/>
      <color theme="1"/>
      <name val="Verdana"/>
      <family val="2"/>
    </font>
    <font>
      <sz val="12"/>
      <color theme="1"/>
      <name val="Verdana"/>
      <family val="2"/>
    </font>
    <font>
      <i/>
      <sz val="9"/>
      <color theme="1"/>
      <name val="Verdana"/>
      <family val="2"/>
    </font>
    <font>
      <vertAlign val="subscript"/>
      <sz val="6"/>
      <color theme="1"/>
      <name val="Verdana"/>
      <family val="2"/>
    </font>
    <font>
      <b/>
      <i/>
      <sz val="9"/>
      <color rgb="FFC00000"/>
      <name val="Verdana"/>
      <family val="2"/>
    </font>
    <font>
      <vertAlign val="subscript"/>
      <sz val="6"/>
      <name val="Verdana"/>
      <family val="2"/>
    </font>
    <font>
      <sz val="9"/>
      <name val="Calibri"/>
      <family val="2"/>
      <scheme val="minor"/>
    </font>
    <font>
      <b/>
      <sz val="9"/>
      <color rgb="FFFF0000"/>
      <name val="Verdana"/>
      <family val="2"/>
    </font>
    <font>
      <sz val="11"/>
      <name val="Calibri"/>
      <family val="2"/>
      <scheme val="minor"/>
    </font>
    <font>
      <sz val="16"/>
      <color theme="1"/>
      <name val="Verdana"/>
      <family val="2"/>
    </font>
    <font>
      <sz val="9"/>
      <color rgb="FFC00000"/>
      <name val="Verdana"/>
      <family val="2"/>
    </font>
    <font>
      <b/>
      <sz val="11"/>
      <name val="Calibri"/>
      <family val="2"/>
      <scheme val="minor"/>
    </font>
    <font>
      <b/>
      <i/>
      <sz val="10"/>
      <name val="Arial"/>
      <family val="2"/>
    </font>
    <font>
      <vertAlign val="subscript"/>
      <sz val="9"/>
      <color theme="1"/>
      <name val="Verdana"/>
      <family val="2"/>
    </font>
  </fonts>
  <fills count="11">
    <fill>
      <patternFill patternType="none"/>
    </fill>
    <fill>
      <patternFill patternType="gray125"/>
    </fill>
    <fill>
      <patternFill patternType="solid">
        <fgColor indexed="53"/>
        <bgColor indexed="64"/>
      </patternFill>
    </fill>
    <fill>
      <patternFill patternType="solid">
        <fgColor rgb="FFE6E6E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bgColor indexed="64"/>
      </patternFill>
    </fill>
    <fill>
      <patternFill patternType="solid">
        <fgColor rgb="FF000000"/>
        <bgColor rgb="FF000000"/>
      </patternFill>
    </fill>
    <fill>
      <patternFill patternType="solid">
        <fgColor theme="0"/>
        <bgColor rgb="FF000000"/>
      </patternFill>
    </fill>
  </fills>
  <borders count="54">
    <border>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thin">
        <color rgb="FFFF0000"/>
      </top>
      <bottom style="thin">
        <color rgb="FFFF0000"/>
      </bottom>
      <diagonal/>
    </border>
    <border>
      <left/>
      <right/>
      <top/>
      <bottom style="thin">
        <color rgb="FFFF0000"/>
      </bottom>
      <diagonal/>
    </border>
    <border>
      <left/>
      <right/>
      <top style="thin">
        <color rgb="FFFF0000"/>
      </top>
      <bottom/>
      <diagonal/>
    </border>
    <border>
      <left/>
      <right/>
      <top style="thin">
        <color theme="6"/>
      </top>
      <bottom style="thin">
        <color rgb="FFC00000"/>
      </bottom>
      <diagonal/>
    </border>
    <border>
      <left/>
      <right/>
      <top/>
      <bottom style="thin">
        <color rgb="FFC00000"/>
      </bottom>
      <diagonal/>
    </border>
    <border>
      <left/>
      <right/>
      <top style="thin">
        <color theme="6"/>
      </top>
      <bottom style="thin">
        <color theme="6"/>
      </bottom>
      <diagonal/>
    </border>
    <border>
      <left/>
      <right/>
      <top style="thin">
        <color rgb="FFC00000"/>
      </top>
      <bottom style="thin">
        <color theme="6"/>
      </bottom>
      <diagonal/>
    </border>
    <border>
      <left/>
      <right/>
      <top/>
      <bottom style="thin">
        <color theme="6"/>
      </bottom>
      <diagonal/>
    </border>
    <border>
      <left/>
      <right/>
      <top style="thin">
        <color rgb="FFC00000"/>
      </top>
      <bottom/>
      <diagonal/>
    </border>
    <border>
      <left/>
      <right/>
      <top style="thin">
        <color rgb="FFC00000"/>
      </top>
      <bottom style="thin">
        <color rgb="FFC00000"/>
      </bottom>
      <diagonal/>
    </border>
    <border>
      <left/>
      <right/>
      <top/>
      <bottom style="thin">
        <color indexed="64"/>
      </bottom>
      <diagonal/>
    </border>
    <border>
      <left style="thin">
        <color rgb="FFC00000"/>
      </left>
      <right style="thin">
        <color rgb="FFC00000"/>
      </right>
      <top/>
      <bottom style="thin">
        <color rgb="FFC00000"/>
      </bottom>
      <diagonal/>
    </border>
    <border>
      <left/>
      <right style="thin">
        <color rgb="FFC00000"/>
      </right>
      <top style="thin">
        <color theme="6"/>
      </top>
      <bottom/>
      <diagonal/>
    </border>
    <border>
      <left style="thin">
        <color rgb="FFC00000"/>
      </left>
      <right style="thin">
        <color rgb="FFC00000"/>
      </right>
      <top/>
      <bottom/>
      <diagonal/>
    </border>
    <border>
      <left/>
      <right style="thin">
        <color rgb="FFC00000"/>
      </right>
      <top style="thin">
        <color rgb="FFC00000"/>
      </top>
      <bottom style="thin">
        <color rgb="FFC00000"/>
      </bottom>
      <diagonal/>
    </border>
    <border>
      <left style="thin">
        <color rgb="FFC00000"/>
      </left>
      <right/>
      <top style="thin">
        <color theme="6"/>
      </top>
      <bottom style="thin">
        <color rgb="FFC00000"/>
      </bottom>
      <diagonal/>
    </border>
    <border>
      <left/>
      <right style="thin">
        <color rgb="FFC00000"/>
      </right>
      <top/>
      <bottom style="thin">
        <color theme="6"/>
      </bottom>
      <diagonal/>
    </border>
    <border>
      <left style="thin">
        <color rgb="FFC00000"/>
      </left>
      <right style="thin">
        <color rgb="FFC00000"/>
      </right>
      <top style="thin">
        <color rgb="FFC00000"/>
      </top>
      <bottom/>
      <diagonal/>
    </border>
    <border>
      <left/>
      <right/>
      <top style="thin">
        <color theme="6"/>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2">
    <xf numFmtId="0" fontId="0" fillId="0" borderId="0"/>
    <xf numFmtId="167"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0" fontId="5" fillId="0" borderId="0"/>
    <xf numFmtId="0" fontId="4" fillId="0" borderId="0"/>
    <xf numFmtId="0" fontId="5" fillId="0" borderId="0"/>
    <xf numFmtId="9" fontId="4" fillId="0" borderId="0" applyFont="0" applyFill="0" applyBorder="0" applyAlignment="0" applyProtection="0"/>
    <xf numFmtId="0" fontId="25" fillId="0" borderId="0"/>
    <xf numFmtId="43" fontId="27" fillId="0" borderId="0" applyFont="0" applyFill="0" applyBorder="0" applyAlignment="0" applyProtection="0"/>
    <xf numFmtId="0" fontId="33" fillId="0" borderId="0"/>
    <xf numFmtId="0" fontId="24" fillId="0" borderId="0"/>
    <xf numFmtId="0" fontId="33" fillId="0" borderId="0"/>
    <xf numFmtId="0" fontId="24" fillId="0" borderId="0"/>
    <xf numFmtId="0" fontId="3" fillId="0" borderId="0"/>
    <xf numFmtId="0" fontId="4"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76" fontId="4" fillId="0" borderId="0" applyFont="0" applyFill="0" applyBorder="0" applyAlignment="0" applyProtection="0"/>
    <xf numFmtId="0" fontId="3" fillId="0" borderId="0"/>
    <xf numFmtId="9" fontId="3" fillId="0" borderId="0" applyFont="0" applyFill="0" applyBorder="0" applyAlignment="0" applyProtection="0"/>
  </cellStyleXfs>
  <cellXfs count="575">
    <xf numFmtId="0" fontId="0" fillId="0" borderId="0" xfId="0"/>
    <xf numFmtId="0" fontId="7" fillId="0" borderId="0" xfId="6" applyFont="1"/>
    <xf numFmtId="164" fontId="8" fillId="0" borderId="0" xfId="4" applyNumberFormat="1" applyFont="1" applyAlignment="1">
      <alignment horizontal="left" vertical="center"/>
    </xf>
    <xf numFmtId="0" fontId="6" fillId="0" borderId="0" xfId="3" applyNumberFormat="1" applyFont="1" applyFill="1" applyBorder="1" applyAlignment="1">
      <alignment horizontal="center" vertical="center"/>
    </xf>
    <xf numFmtId="165" fontId="10" fillId="0" borderId="0" xfId="4" applyNumberFormat="1" applyFont="1" applyAlignment="1">
      <alignment horizontal="center"/>
    </xf>
    <xf numFmtId="165" fontId="9" fillId="0" borderId="0" xfId="4" applyNumberFormat="1" applyFont="1" applyAlignment="1">
      <alignment horizontal="center"/>
    </xf>
    <xf numFmtId="0" fontId="7" fillId="0" borderId="0" xfId="6" applyFont="1" applyAlignment="1">
      <alignment wrapText="1"/>
    </xf>
    <xf numFmtId="38" fontId="7" fillId="0" borderId="0" xfId="3" applyNumberFormat="1" applyFont="1"/>
    <xf numFmtId="0" fontId="11" fillId="0" borderId="1" xfId="0" applyFont="1" applyBorder="1"/>
    <xf numFmtId="166" fontId="13" fillId="0" borderId="2" xfId="5" applyNumberFormat="1" applyFont="1" applyBorder="1" applyAlignment="1">
      <alignment wrapText="1"/>
    </xf>
    <xf numFmtId="166" fontId="14" fillId="0" borderId="0" xfId="5" applyNumberFormat="1" applyFont="1" applyAlignment="1">
      <alignment vertical="center" wrapText="1"/>
    </xf>
    <xf numFmtId="166" fontId="15" fillId="0" borderId="2" xfId="5" applyNumberFormat="1" applyFont="1" applyBorder="1" applyAlignment="1">
      <alignment vertical="center" wrapText="1"/>
    </xf>
    <xf numFmtId="166" fontId="15" fillId="0" borderId="0" xfId="5" applyNumberFormat="1" applyFont="1" applyAlignment="1">
      <alignment vertical="center" wrapText="1"/>
    </xf>
    <xf numFmtId="49" fontId="18" fillId="0" borderId="0" xfId="4" applyNumberFormat="1" applyFont="1" applyAlignment="1">
      <alignment horizontal="left"/>
    </xf>
    <xf numFmtId="0" fontId="18" fillId="0" borderId="0" xfId="4" applyFont="1" applyAlignment="1">
      <alignment horizontal="left"/>
    </xf>
    <xf numFmtId="0" fontId="19" fillId="0" borderId="0" xfId="4" applyFont="1" applyAlignment="1">
      <alignment horizontal="left"/>
    </xf>
    <xf numFmtId="0" fontId="18" fillId="0" borderId="0" xfId="6" applyFont="1"/>
    <xf numFmtId="0" fontId="12" fillId="0" borderId="0" xfId="0" applyFont="1"/>
    <xf numFmtId="0" fontId="13" fillId="2" borderId="4" xfId="2" applyNumberFormat="1" applyFont="1" applyFill="1" applyBorder="1" applyAlignment="1">
      <alignment horizontal="right" vertical="center" indent="1"/>
    </xf>
    <xf numFmtId="168" fontId="11" fillId="3" borderId="0" xfId="0" applyNumberFormat="1" applyFont="1" applyFill="1" applyAlignment="1">
      <alignment horizontal="right" vertical="center" wrapText="1"/>
    </xf>
    <xf numFmtId="168" fontId="12" fillId="3" borderId="0" xfId="0" applyNumberFormat="1" applyFont="1" applyFill="1" applyAlignment="1">
      <alignment horizontal="right" vertical="center" wrapText="1"/>
    </xf>
    <xf numFmtId="166" fontId="14" fillId="0" borderId="0" xfId="5" applyNumberFormat="1" applyFont="1" applyAlignment="1">
      <alignment horizontal="left" vertical="center" wrapText="1" indent="1"/>
    </xf>
    <xf numFmtId="4" fontId="12" fillId="3" borderId="0" xfId="0" applyNumberFormat="1" applyFont="1" applyFill="1" applyAlignment="1">
      <alignment horizontal="right" vertical="center" wrapText="1"/>
    </xf>
    <xf numFmtId="3" fontId="11" fillId="3" borderId="0" xfId="0" applyNumberFormat="1" applyFont="1" applyFill="1" applyAlignment="1">
      <alignment horizontal="right" vertical="center" wrapText="1"/>
    </xf>
    <xf numFmtId="3" fontId="12" fillId="3" borderId="0" xfId="0" applyNumberFormat="1" applyFont="1" applyFill="1" applyAlignment="1">
      <alignment horizontal="right" vertical="center" wrapText="1"/>
    </xf>
    <xf numFmtId="3" fontId="11" fillId="3" borderId="4" xfId="0" applyNumberFormat="1" applyFont="1" applyFill="1" applyBorder="1" applyAlignment="1">
      <alignment horizontal="right" vertical="center" wrapText="1"/>
    </xf>
    <xf numFmtId="166" fontId="15" fillId="0" borderId="3" xfId="5" applyNumberFormat="1" applyFont="1" applyBorder="1" applyAlignment="1">
      <alignment vertical="center" wrapText="1"/>
    </xf>
    <xf numFmtId="3" fontId="11" fillId="0" borderId="6" xfId="0" applyNumberFormat="1" applyFont="1" applyBorder="1" applyAlignment="1">
      <alignment horizontal="right" vertical="center" wrapText="1"/>
    </xf>
    <xf numFmtId="166" fontId="13" fillId="0" borderId="3" xfId="5" applyNumberFormat="1" applyFont="1" applyBorder="1" applyAlignment="1">
      <alignment wrapText="1"/>
    </xf>
    <xf numFmtId="0" fontId="13" fillId="2" borderId="6" xfId="2" applyNumberFormat="1" applyFont="1" applyFill="1" applyBorder="1" applyAlignment="1">
      <alignment horizontal="right" vertical="center" indent="1"/>
    </xf>
    <xf numFmtId="166" fontId="13" fillId="4" borderId="4" xfId="5" applyNumberFormat="1" applyFont="1" applyFill="1" applyBorder="1" applyAlignment="1">
      <alignment wrapText="1"/>
    </xf>
    <xf numFmtId="0" fontId="13" fillId="3" borderId="4" xfId="2" applyNumberFormat="1" applyFont="1" applyFill="1" applyBorder="1" applyAlignment="1">
      <alignment horizontal="right" vertical="center" indent="1"/>
    </xf>
    <xf numFmtId="169" fontId="11" fillId="3" borderId="0" xfId="0" applyNumberFormat="1" applyFont="1" applyFill="1" applyAlignment="1">
      <alignment horizontal="right" vertical="center" wrapText="1"/>
    </xf>
    <xf numFmtId="169" fontId="12" fillId="3" borderId="0" xfId="0" applyNumberFormat="1" applyFont="1" applyFill="1" applyAlignment="1">
      <alignment horizontal="right" vertical="center" wrapText="1"/>
    </xf>
    <xf numFmtId="166" fontId="14" fillId="0" borderId="5" xfId="5" applyNumberFormat="1" applyFont="1" applyBorder="1" applyAlignment="1">
      <alignment horizontal="left" vertical="center" wrapText="1" indent="1"/>
    </xf>
    <xf numFmtId="169" fontId="12" fillId="3" borderId="5" xfId="0" applyNumberFormat="1" applyFont="1" applyFill="1" applyBorder="1" applyAlignment="1">
      <alignment horizontal="right" vertical="center" wrapText="1"/>
    </xf>
    <xf numFmtId="166" fontId="14" fillId="0" borderId="5" xfId="5" applyNumberFormat="1" applyFont="1" applyBorder="1" applyAlignment="1">
      <alignment vertical="center" wrapText="1"/>
    </xf>
    <xf numFmtId="38" fontId="20" fillId="0" borderId="0" xfId="3" applyNumberFormat="1" applyFont="1" applyBorder="1" applyAlignment="1">
      <alignment horizontal="left" vertical="center"/>
    </xf>
    <xf numFmtId="3" fontId="12" fillId="3" borderId="5" xfId="0" applyNumberFormat="1" applyFont="1" applyFill="1" applyBorder="1" applyAlignment="1">
      <alignment horizontal="right" vertical="center" wrapText="1"/>
    </xf>
    <xf numFmtId="1" fontId="11" fillId="3" borderId="0" xfId="0" applyNumberFormat="1" applyFont="1" applyFill="1" applyAlignment="1">
      <alignment horizontal="right" vertical="center" wrapText="1"/>
    </xf>
    <xf numFmtId="1" fontId="12" fillId="3" borderId="0" xfId="0" applyNumberFormat="1" applyFont="1" applyFill="1" applyAlignment="1">
      <alignment horizontal="right" vertical="center" wrapText="1"/>
    </xf>
    <xf numFmtId="1" fontId="12" fillId="3" borderId="5" xfId="0" applyNumberFormat="1" applyFont="1" applyFill="1" applyBorder="1" applyAlignment="1">
      <alignment horizontal="right" vertical="center" wrapText="1"/>
    </xf>
    <xf numFmtId="166" fontId="14" fillId="0" borderId="0" xfId="5" applyNumberFormat="1" applyFont="1" applyAlignment="1">
      <alignment horizontal="left" vertical="center" wrapText="1"/>
    </xf>
    <xf numFmtId="166" fontId="14" fillId="0" borderId="5" xfId="5" applyNumberFormat="1" applyFont="1" applyBorder="1" applyAlignment="1">
      <alignment horizontal="left" vertical="center" wrapText="1"/>
    </xf>
    <xf numFmtId="1" fontId="21" fillId="3" borderId="0" xfId="0" applyNumberFormat="1" applyFont="1" applyFill="1" applyAlignment="1">
      <alignment horizontal="right" vertical="center" wrapText="1"/>
    </xf>
    <xf numFmtId="1" fontId="17" fillId="3" borderId="0" xfId="0" applyNumberFormat="1" applyFont="1" applyFill="1" applyAlignment="1">
      <alignment horizontal="right" vertical="center" wrapText="1"/>
    </xf>
    <xf numFmtId="1" fontId="17" fillId="3" borderId="5" xfId="0" applyNumberFormat="1" applyFont="1" applyFill="1" applyBorder="1" applyAlignment="1">
      <alignment horizontal="right" vertical="center" wrapText="1"/>
    </xf>
    <xf numFmtId="0" fontId="22" fillId="0" borderId="0" xfId="0" applyFont="1"/>
    <xf numFmtId="0" fontId="23" fillId="0" borderId="0" xfId="0" applyFont="1"/>
    <xf numFmtId="10" fontId="12" fillId="3" borderId="5" xfId="0" applyNumberFormat="1" applyFont="1" applyFill="1" applyBorder="1" applyAlignment="1">
      <alignment horizontal="right" vertical="center" wrapText="1"/>
    </xf>
    <xf numFmtId="10" fontId="12" fillId="3" borderId="0" xfId="0" applyNumberFormat="1" applyFont="1" applyFill="1" applyAlignment="1">
      <alignment horizontal="right" vertical="center" wrapText="1"/>
    </xf>
    <xf numFmtId="0" fontId="16" fillId="0" borderId="0" xfId="6" applyFont="1" applyAlignment="1">
      <alignment horizontal="left" vertical="center" wrapText="1"/>
    </xf>
    <xf numFmtId="0" fontId="15" fillId="0" borderId="0" xfId="6" applyFont="1" applyAlignment="1">
      <alignment horizontal="left" vertical="center" wrapText="1"/>
    </xf>
    <xf numFmtId="9" fontId="12" fillId="3" borderId="0" xfId="0" applyNumberFormat="1" applyFont="1" applyFill="1" applyAlignment="1">
      <alignment horizontal="right" vertical="center" wrapText="1"/>
    </xf>
    <xf numFmtId="1" fontId="12" fillId="3" borderId="0" xfId="0" applyNumberFormat="1" applyFont="1" applyFill="1" applyAlignment="1">
      <alignment vertical="center" wrapText="1"/>
    </xf>
    <xf numFmtId="1" fontId="12" fillId="3" borderId="5" xfId="0" applyNumberFormat="1" applyFont="1" applyFill="1" applyBorder="1" applyAlignment="1">
      <alignment vertical="center" wrapText="1"/>
    </xf>
    <xf numFmtId="1" fontId="13" fillId="3" borderId="4" xfId="2" applyNumberFormat="1" applyFont="1" applyFill="1" applyBorder="1" applyAlignment="1">
      <alignment vertical="center"/>
    </xf>
    <xf numFmtId="169" fontId="12" fillId="3" borderId="0" xfId="7" applyNumberFormat="1" applyFont="1" applyFill="1" applyBorder="1" applyAlignment="1">
      <alignment horizontal="right" vertical="center" wrapText="1"/>
    </xf>
    <xf numFmtId="168" fontId="17" fillId="3" borderId="0" xfId="0" applyNumberFormat="1" applyFont="1" applyFill="1" applyAlignment="1">
      <alignment horizontal="right" vertical="center" wrapText="1"/>
    </xf>
    <xf numFmtId="168" fontId="17" fillId="3" borderId="5" xfId="0" applyNumberFormat="1" applyFont="1" applyFill="1" applyBorder="1" applyAlignment="1">
      <alignment horizontal="right" vertical="center" wrapText="1"/>
    </xf>
    <xf numFmtId="4" fontId="12" fillId="3" borderId="5" xfId="0" applyNumberFormat="1" applyFont="1" applyFill="1" applyBorder="1" applyAlignment="1">
      <alignment horizontal="right" vertical="center" wrapText="1"/>
    </xf>
    <xf numFmtId="170" fontId="12" fillId="3" borderId="5" xfId="0" applyNumberFormat="1" applyFont="1" applyFill="1" applyBorder="1" applyAlignment="1">
      <alignment horizontal="right" vertical="center" wrapText="1"/>
    </xf>
    <xf numFmtId="166" fontId="13" fillId="4" borderId="4" xfId="5" applyNumberFormat="1" applyFont="1" applyFill="1" applyBorder="1" applyAlignment="1">
      <alignment horizontal="left" wrapText="1" indent="1"/>
    </xf>
    <xf numFmtId="0" fontId="24" fillId="0" borderId="0" xfId="0" applyFont="1"/>
    <xf numFmtId="166" fontId="14" fillId="3" borderId="0" xfId="5" applyNumberFormat="1" applyFont="1" applyFill="1" applyAlignment="1">
      <alignment horizontal="right" vertical="center" wrapText="1"/>
    </xf>
    <xf numFmtId="169" fontId="11" fillId="3" borderId="0" xfId="7" applyNumberFormat="1" applyFont="1" applyFill="1" applyBorder="1" applyAlignment="1">
      <alignment horizontal="right" vertical="center" wrapText="1"/>
    </xf>
    <xf numFmtId="172" fontId="11" fillId="3" borderId="0" xfId="0" applyNumberFormat="1" applyFont="1" applyFill="1" applyAlignment="1">
      <alignment horizontal="right" vertical="center" wrapText="1"/>
    </xf>
    <xf numFmtId="172" fontId="12" fillId="3" borderId="0" xfId="0" applyNumberFormat="1" applyFont="1" applyFill="1" applyAlignment="1">
      <alignment horizontal="right" vertical="center" wrapText="1"/>
    </xf>
    <xf numFmtId="172" fontId="12" fillId="3" borderId="5" xfId="0" applyNumberFormat="1" applyFont="1" applyFill="1" applyBorder="1" applyAlignment="1">
      <alignment horizontal="right" vertical="center" wrapText="1"/>
    </xf>
    <xf numFmtId="169" fontId="12" fillId="3" borderId="5" xfId="7" applyNumberFormat="1" applyFont="1" applyFill="1" applyBorder="1" applyAlignment="1">
      <alignment horizontal="right" vertical="center" wrapText="1"/>
    </xf>
    <xf numFmtId="0" fontId="10" fillId="0" borderId="0" xfId="6" applyFont="1"/>
    <xf numFmtId="0" fontId="26" fillId="0" borderId="0" xfId="6" applyFont="1"/>
    <xf numFmtId="0" fontId="16" fillId="0" borderId="6" xfId="6" applyFont="1" applyBorder="1" applyAlignment="1">
      <alignment horizontal="left" vertical="center" wrapText="1"/>
    </xf>
    <xf numFmtId="173" fontId="11" fillId="3" borderId="0" xfId="9" applyNumberFormat="1" applyFont="1" applyFill="1" applyBorder="1" applyAlignment="1">
      <alignment horizontal="right" vertical="center" wrapText="1"/>
    </xf>
    <xf numFmtId="173" fontId="12" fillId="3" borderId="0" xfId="9" applyNumberFormat="1" applyFont="1" applyFill="1" applyBorder="1" applyAlignment="1">
      <alignment horizontal="right" vertical="center" wrapText="1"/>
    </xf>
    <xf numFmtId="173" fontId="13" fillId="3" borderId="4" xfId="9" applyNumberFormat="1" applyFont="1" applyFill="1" applyBorder="1" applyAlignment="1">
      <alignment horizontal="right" vertical="center" indent="1"/>
    </xf>
    <xf numFmtId="173" fontId="7" fillId="0" borderId="0" xfId="6" applyNumberFormat="1" applyFont="1"/>
    <xf numFmtId="173" fontId="28" fillId="0" borderId="0" xfId="6" applyNumberFormat="1" applyFont="1"/>
    <xf numFmtId="0" fontId="13" fillId="2" borderId="4" xfId="2" applyNumberFormat="1" applyFont="1" applyFill="1" applyBorder="1" applyAlignment="1">
      <alignment horizontal="right" vertical="center" wrapText="1"/>
    </xf>
    <xf numFmtId="0" fontId="29" fillId="0" borderId="0" xfId="6" applyFont="1" applyAlignment="1">
      <alignment wrapText="1"/>
    </xf>
    <xf numFmtId="38" fontId="29" fillId="0" borderId="0" xfId="3" applyNumberFormat="1" applyFont="1"/>
    <xf numFmtId="0" fontId="29" fillId="0" borderId="0" xfId="6" applyFont="1"/>
    <xf numFmtId="166" fontId="30" fillId="0" borderId="0" xfId="5" applyNumberFormat="1" applyFont="1" applyAlignment="1">
      <alignment horizontal="left" vertical="center" wrapText="1" indent="1"/>
    </xf>
    <xf numFmtId="0" fontId="31" fillId="0" borderId="0" xfId="0" applyFont="1"/>
    <xf numFmtId="0" fontId="32" fillId="0" borderId="0" xfId="6" applyFont="1"/>
    <xf numFmtId="3" fontId="11" fillId="0" borderId="0" xfId="0" applyNumberFormat="1" applyFont="1" applyAlignment="1">
      <alignment horizontal="right" vertical="center" wrapText="1"/>
    </xf>
    <xf numFmtId="2" fontId="11" fillId="3" borderId="0" xfId="0" applyNumberFormat="1" applyFont="1" applyFill="1" applyAlignment="1">
      <alignment horizontal="right" vertical="center" wrapText="1"/>
    </xf>
    <xf numFmtId="2" fontId="12" fillId="3" borderId="0" xfId="0" applyNumberFormat="1" applyFont="1" applyFill="1" applyAlignment="1">
      <alignment horizontal="right" vertical="center" wrapText="1"/>
    </xf>
    <xf numFmtId="2" fontId="12" fillId="3" borderId="5" xfId="0" applyNumberFormat="1" applyFont="1" applyFill="1" applyBorder="1" applyAlignment="1">
      <alignment horizontal="right" vertical="center" wrapText="1"/>
    </xf>
    <xf numFmtId="0" fontId="18" fillId="0" borderId="0" xfId="6" applyFont="1" applyAlignment="1">
      <alignment vertical="center" wrapText="1"/>
    </xf>
    <xf numFmtId="0" fontId="7" fillId="0" borderId="0" xfId="6" applyFont="1" applyAlignment="1">
      <alignment vertical="center" wrapText="1"/>
    </xf>
    <xf numFmtId="0" fontId="18" fillId="0" borderId="0" xfId="6" applyFont="1" applyAlignment="1">
      <alignment horizontal="left" vertical="center" wrapText="1"/>
    </xf>
    <xf numFmtId="0" fontId="7" fillId="0" borderId="0" xfId="6" applyFont="1" applyAlignment="1">
      <alignment horizontal="left" vertical="center" wrapText="1"/>
    </xf>
    <xf numFmtId="0" fontId="32" fillId="0" borderId="0" xfId="6" applyFont="1" applyAlignment="1">
      <alignment vertical="center" wrapText="1"/>
    </xf>
    <xf numFmtId="38" fontId="32" fillId="0" borderId="0" xfId="3" applyNumberFormat="1" applyFont="1" applyAlignment="1">
      <alignment vertical="center" wrapText="1"/>
    </xf>
    <xf numFmtId="0" fontId="11" fillId="0" borderId="1" xfId="0" applyFont="1" applyBorder="1" applyAlignment="1">
      <alignment vertical="center" wrapText="1"/>
    </xf>
    <xf numFmtId="0" fontId="12" fillId="0" borderId="0" xfId="0" applyFont="1" applyAlignment="1">
      <alignment vertical="center" wrapText="1"/>
    </xf>
    <xf numFmtId="165" fontId="10" fillId="0" borderId="0" xfId="4" applyNumberFormat="1" applyFont="1" applyAlignment="1">
      <alignment horizontal="center" vertical="center" wrapText="1"/>
    </xf>
    <xf numFmtId="38" fontId="7" fillId="0" borderId="0" xfId="3" applyNumberFormat="1" applyFont="1" applyAlignment="1">
      <alignment vertical="center" wrapText="1"/>
    </xf>
    <xf numFmtId="0" fontId="11" fillId="0" borderId="1" xfId="0" applyFont="1" applyBorder="1" applyAlignment="1">
      <alignment vertical="center"/>
    </xf>
    <xf numFmtId="0" fontId="18" fillId="0" borderId="0" xfId="4" applyNumberFormat="1" applyFont="1" applyAlignment="1">
      <alignment horizontal="left"/>
    </xf>
    <xf numFmtId="173" fontId="12" fillId="3" borderId="5" xfId="9" applyNumberFormat="1" applyFont="1" applyFill="1" applyBorder="1" applyAlignment="1">
      <alignment horizontal="right" vertical="center" wrapText="1"/>
    </xf>
    <xf numFmtId="0" fontId="37" fillId="0" borderId="0" xfId="14" applyFont="1"/>
    <xf numFmtId="0" fontId="37" fillId="0" borderId="0" xfId="14" applyFont="1" applyAlignment="1">
      <alignment horizontal="center"/>
    </xf>
    <xf numFmtId="0" fontId="38" fillId="4" borderId="8" xfId="14" applyFont="1" applyFill="1" applyBorder="1" applyAlignment="1">
      <alignment horizontal="left" vertical="center"/>
    </xf>
    <xf numFmtId="0" fontId="38" fillId="4" borderId="9" xfId="14" applyFont="1" applyFill="1" applyBorder="1" applyAlignment="1">
      <alignment horizontal="left" vertical="center"/>
    </xf>
    <xf numFmtId="0" fontId="38" fillId="4" borderId="9" xfId="14" applyFont="1" applyFill="1" applyBorder="1" applyAlignment="1">
      <alignment horizontal="left" vertical="center" wrapText="1"/>
    </xf>
    <xf numFmtId="0" fontId="38" fillId="4" borderId="11" xfId="14" applyFont="1" applyFill="1" applyBorder="1" applyAlignment="1">
      <alignment horizontal="left" vertical="center"/>
    </xf>
    <xf numFmtId="0" fontId="40" fillId="6" borderId="8" xfId="14" applyFont="1" applyFill="1" applyBorder="1" applyAlignment="1">
      <alignment horizontal="center" vertical="center"/>
    </xf>
    <xf numFmtId="0" fontId="40" fillId="4" borderId="8" xfId="14" applyFont="1" applyFill="1" applyBorder="1" applyAlignment="1">
      <alignment horizontal="center" vertical="center"/>
    </xf>
    <xf numFmtId="0" fontId="40" fillId="4" borderId="0" xfId="14" applyFont="1" applyFill="1" applyAlignment="1">
      <alignment horizontal="center" vertical="center"/>
    </xf>
    <xf numFmtId="0" fontId="4" fillId="0" borderId="0" xfId="15"/>
    <xf numFmtId="3" fontId="41" fillId="4" borderId="8" xfId="14" applyNumberFormat="1" applyFont="1" applyFill="1" applyBorder="1" applyAlignment="1">
      <alignment horizontal="center" vertical="center"/>
    </xf>
    <xf numFmtId="9" fontId="41" fillId="4" borderId="8" xfId="14" applyNumberFormat="1" applyFont="1" applyFill="1" applyBorder="1" applyAlignment="1">
      <alignment horizontal="center" vertical="center"/>
    </xf>
    <xf numFmtId="0" fontId="39" fillId="4" borderId="13" xfId="14" applyFont="1" applyFill="1" applyBorder="1" applyAlignment="1">
      <alignment horizontal="left" vertical="center"/>
    </xf>
    <xf numFmtId="0" fontId="39" fillId="4" borderId="13" xfId="14" applyFont="1" applyFill="1" applyBorder="1" applyAlignment="1">
      <alignment horizontal="left" vertical="center" wrapText="1"/>
    </xf>
    <xf numFmtId="3" fontId="42" fillId="4" borderId="7" xfId="14" applyNumberFormat="1" applyFont="1" applyFill="1" applyBorder="1" applyAlignment="1">
      <alignment horizontal="center" vertical="center"/>
    </xf>
    <xf numFmtId="169" fontId="42" fillId="4" borderId="7" xfId="14" applyNumberFormat="1" applyFont="1" applyFill="1" applyBorder="1" applyAlignment="1">
      <alignment horizontal="center" vertical="center"/>
    </xf>
    <xf numFmtId="3" fontId="42" fillId="4" borderId="9" xfId="14" applyNumberFormat="1" applyFont="1" applyFill="1" applyBorder="1" applyAlignment="1">
      <alignment horizontal="center" vertical="center"/>
    </xf>
    <xf numFmtId="169" fontId="42" fillId="4" borderId="9" xfId="14" applyNumberFormat="1" applyFont="1" applyFill="1" applyBorder="1" applyAlignment="1">
      <alignment horizontal="center" vertical="center"/>
    </xf>
    <xf numFmtId="3" fontId="42" fillId="4" borderId="11" xfId="14" applyNumberFormat="1" applyFont="1" applyFill="1" applyBorder="1" applyAlignment="1">
      <alignment horizontal="center" vertical="center"/>
    </xf>
    <xf numFmtId="169" fontId="42" fillId="4" borderId="11" xfId="14" applyNumberFormat="1" applyFont="1" applyFill="1" applyBorder="1" applyAlignment="1">
      <alignment horizontal="center" vertical="center"/>
    </xf>
    <xf numFmtId="10" fontId="42" fillId="4" borderId="11" xfId="14" applyNumberFormat="1" applyFont="1" applyFill="1" applyBorder="1" applyAlignment="1">
      <alignment horizontal="center" vertical="center"/>
    </xf>
    <xf numFmtId="0" fontId="38" fillId="4" borderId="11" xfId="14" applyFont="1" applyFill="1" applyBorder="1" applyAlignment="1">
      <alignment horizontal="left" vertical="center" wrapText="1"/>
    </xf>
    <xf numFmtId="3" fontId="42" fillId="4" borderId="8" xfId="14" applyNumberFormat="1" applyFont="1" applyFill="1" applyBorder="1" applyAlignment="1">
      <alignment horizontal="center" vertical="center"/>
    </xf>
    <xf numFmtId="169" fontId="42" fillId="4" borderId="8" xfId="14" applyNumberFormat="1" applyFont="1" applyFill="1" applyBorder="1" applyAlignment="1">
      <alignment horizontal="center" vertical="center"/>
    </xf>
    <xf numFmtId="0" fontId="38" fillId="4" borderId="13" xfId="14" applyFont="1" applyFill="1" applyBorder="1" applyAlignment="1">
      <alignment horizontal="left" vertical="center"/>
    </xf>
    <xf numFmtId="3" fontId="42" fillId="4" borderId="10" xfId="14" applyNumberFormat="1" applyFont="1" applyFill="1" applyBorder="1" applyAlignment="1">
      <alignment horizontal="center" vertical="center"/>
    </xf>
    <xf numFmtId="169" fontId="42" fillId="4" borderId="10" xfId="14" applyNumberFormat="1" applyFont="1" applyFill="1" applyBorder="1" applyAlignment="1">
      <alignment horizontal="center" vertical="center"/>
    </xf>
    <xf numFmtId="0" fontId="38" fillId="4" borderId="10" xfId="14" applyFont="1" applyFill="1" applyBorder="1" applyAlignment="1">
      <alignment horizontal="left" vertical="center"/>
    </xf>
    <xf numFmtId="0" fontId="40" fillId="7" borderId="8" xfId="14" applyFont="1" applyFill="1" applyBorder="1" applyAlignment="1">
      <alignment horizontal="center" vertical="center"/>
    </xf>
    <xf numFmtId="0" fontId="37" fillId="0" borderId="0" xfId="14" applyFont="1" applyAlignment="1">
      <alignment horizontal="center" vertical="center"/>
    </xf>
    <xf numFmtId="0" fontId="37" fillId="4" borderId="0" xfId="14" applyFont="1" applyFill="1"/>
    <xf numFmtId="0" fontId="37" fillId="4" borderId="0" xfId="14" applyFont="1" applyFill="1" applyAlignment="1">
      <alignment horizontal="center" vertical="center"/>
    </xf>
    <xf numFmtId="4" fontId="37" fillId="4" borderId="7" xfId="14" applyNumberFormat="1" applyFont="1" applyFill="1" applyBorder="1" applyAlignment="1">
      <alignment horizontal="center" vertical="center"/>
    </xf>
    <xf numFmtId="4" fontId="37" fillId="4" borderId="8" xfId="14" applyNumberFormat="1" applyFont="1" applyFill="1" applyBorder="1" applyAlignment="1">
      <alignment horizontal="center" vertical="center"/>
    </xf>
    <xf numFmtId="0" fontId="37" fillId="4" borderId="7" xfId="14" applyFont="1" applyFill="1" applyBorder="1" applyAlignment="1">
      <alignment horizontal="left" vertical="center"/>
    </xf>
    <xf numFmtId="3" fontId="37" fillId="4" borderId="12" xfId="14" applyNumberFormat="1" applyFont="1" applyFill="1" applyBorder="1" applyAlignment="1">
      <alignment horizontal="center" vertical="center"/>
    </xf>
    <xf numFmtId="3" fontId="37" fillId="4" borderId="10" xfId="14" applyNumberFormat="1" applyFont="1" applyFill="1" applyBorder="1" applyAlignment="1">
      <alignment horizontal="center" vertical="center"/>
    </xf>
    <xf numFmtId="0" fontId="42" fillId="4" borderId="12" xfId="14" applyFont="1" applyFill="1" applyBorder="1" applyAlignment="1">
      <alignment horizontal="left" vertical="center"/>
    </xf>
    <xf numFmtId="0" fontId="37" fillId="4" borderId="13" xfId="14" applyFont="1" applyFill="1" applyBorder="1" applyAlignment="1">
      <alignment horizontal="center" vertical="center"/>
    </xf>
    <xf numFmtId="0" fontId="37" fillId="4" borderId="13" xfId="14" applyFont="1" applyFill="1" applyBorder="1" applyAlignment="1">
      <alignment horizontal="left" vertical="center"/>
    </xf>
    <xf numFmtId="0" fontId="40" fillId="4" borderId="13" xfId="14" applyFont="1" applyFill="1" applyBorder="1" applyAlignment="1">
      <alignment horizontal="left" vertical="center"/>
    </xf>
    <xf numFmtId="169" fontId="37" fillId="4" borderId="0" xfId="16" applyNumberFormat="1" applyFont="1" applyFill="1" applyAlignment="1">
      <alignment horizontal="center" vertical="center"/>
    </xf>
    <xf numFmtId="9" fontId="37" fillId="4" borderId="0" xfId="16" applyFont="1" applyFill="1" applyAlignment="1">
      <alignment horizontal="center" vertical="center"/>
    </xf>
    <xf numFmtId="0" fontId="37" fillId="4" borderId="0" xfId="14" applyFont="1" applyFill="1" applyAlignment="1">
      <alignment horizontal="left" vertical="center" wrapText="1"/>
    </xf>
    <xf numFmtId="0" fontId="37" fillId="4" borderId="8" xfId="14" applyFont="1" applyFill="1" applyBorder="1" applyAlignment="1">
      <alignment horizontal="center" vertical="center"/>
    </xf>
    <xf numFmtId="0" fontId="37" fillId="4" borderId="8" xfId="14" applyFont="1" applyFill="1" applyBorder="1" applyAlignment="1">
      <alignment horizontal="left" vertical="center"/>
    </xf>
    <xf numFmtId="0" fontId="40" fillId="4" borderId="13" xfId="14" applyFont="1" applyFill="1" applyBorder="1" applyAlignment="1">
      <alignment horizontal="left" vertical="center" wrapText="1"/>
    </xf>
    <xf numFmtId="0" fontId="37" fillId="4" borderId="0" xfId="14" applyFont="1" applyFill="1" applyAlignment="1">
      <alignment horizontal="left" vertical="center"/>
    </xf>
    <xf numFmtId="0" fontId="42" fillId="4" borderId="10" xfId="14" applyFont="1" applyFill="1" applyBorder="1" applyAlignment="1">
      <alignment horizontal="left" vertical="center"/>
    </xf>
    <xf numFmtId="3" fontId="37" fillId="4" borderId="8" xfId="14" applyNumberFormat="1" applyFont="1" applyFill="1" applyBorder="1" applyAlignment="1">
      <alignment horizontal="center" vertical="center"/>
    </xf>
    <xf numFmtId="0" fontId="42" fillId="4" borderId="0" xfId="14" applyFont="1" applyFill="1" applyAlignment="1">
      <alignment horizontal="left" vertical="center"/>
    </xf>
    <xf numFmtId="0" fontId="48" fillId="4" borderId="8" xfId="14" applyFont="1" applyFill="1" applyBorder="1" applyAlignment="1">
      <alignment horizontal="left" vertical="center"/>
    </xf>
    <xf numFmtId="0" fontId="48" fillId="4" borderId="8" xfId="14" applyFont="1" applyFill="1" applyBorder="1" applyAlignment="1">
      <alignment horizontal="left" vertical="center" wrapText="1"/>
    </xf>
    <xf numFmtId="0" fontId="48" fillId="4" borderId="0" xfId="14" applyFont="1" applyFill="1" applyAlignment="1">
      <alignment horizontal="left" vertical="center" wrapText="1"/>
    </xf>
    <xf numFmtId="0" fontId="3" fillId="0" borderId="0" xfId="14"/>
    <xf numFmtId="0" fontId="50" fillId="0" borderId="0" xfId="14" applyFont="1" applyAlignment="1">
      <alignment horizontal="center" vertical="center"/>
    </xf>
    <xf numFmtId="0" fontId="3" fillId="4" borderId="0" xfId="14" applyFill="1"/>
    <xf numFmtId="0" fontId="51" fillId="4" borderId="0" xfId="14" applyFont="1" applyFill="1"/>
    <xf numFmtId="0" fontId="52" fillId="4" borderId="0" xfId="14" applyFont="1" applyFill="1" applyAlignment="1">
      <alignment horizontal="center" vertical="center"/>
    </xf>
    <xf numFmtId="168" fontId="37" fillId="4" borderId="8" xfId="14" applyNumberFormat="1" applyFont="1" applyFill="1" applyBorder="1" applyAlignment="1">
      <alignment horizontal="center" vertical="center"/>
    </xf>
    <xf numFmtId="168" fontId="37" fillId="4" borderId="10" xfId="14" applyNumberFormat="1" applyFont="1" applyFill="1" applyBorder="1" applyAlignment="1">
      <alignment horizontal="center" vertical="center"/>
    </xf>
    <xf numFmtId="0" fontId="37" fillId="4" borderId="10" xfId="14" applyFont="1" applyFill="1" applyBorder="1" applyAlignment="1">
      <alignment horizontal="left" vertical="center"/>
    </xf>
    <xf numFmtId="3" fontId="37" fillId="4" borderId="13" xfId="14" applyNumberFormat="1" applyFont="1" applyFill="1" applyBorder="1" applyAlignment="1">
      <alignment horizontal="center" vertical="center"/>
    </xf>
    <xf numFmtId="49" fontId="48" fillId="4" borderId="13" xfId="14" applyNumberFormat="1" applyFont="1" applyFill="1" applyBorder="1" applyAlignment="1">
      <alignment horizontal="center" vertical="center"/>
    </xf>
    <xf numFmtId="2" fontId="37" fillId="4" borderId="0" xfId="16" applyNumberFormat="1" applyFont="1" applyFill="1" applyAlignment="1">
      <alignment horizontal="center" vertical="center"/>
    </xf>
    <xf numFmtId="4" fontId="37" fillId="4" borderId="0" xfId="14" applyNumberFormat="1" applyFont="1" applyFill="1" applyAlignment="1">
      <alignment horizontal="center" vertical="center"/>
    </xf>
    <xf numFmtId="3" fontId="37" fillId="4" borderId="0" xfId="14" applyNumberFormat="1" applyFont="1" applyFill="1" applyAlignment="1">
      <alignment horizontal="center" vertical="center"/>
    </xf>
    <xf numFmtId="10" fontId="3" fillId="0" borderId="0" xfId="14" applyNumberFormat="1"/>
    <xf numFmtId="10" fontId="0" fillId="0" borderId="0" xfId="16" applyNumberFormat="1" applyFont="1"/>
    <xf numFmtId="49" fontId="48" fillId="4" borderId="8" xfId="14" applyNumberFormat="1" applyFont="1" applyFill="1" applyBorder="1" applyAlignment="1">
      <alignment horizontal="center" vertical="center"/>
    </xf>
    <xf numFmtId="169" fontId="37" fillId="4" borderId="8" xfId="16" applyNumberFormat="1" applyFont="1" applyFill="1" applyBorder="1" applyAlignment="1">
      <alignment horizontal="center" vertical="center"/>
    </xf>
    <xf numFmtId="9" fontId="37" fillId="4" borderId="8" xfId="16" applyFont="1" applyFill="1" applyBorder="1" applyAlignment="1">
      <alignment horizontal="center" vertical="center"/>
    </xf>
    <xf numFmtId="9" fontId="0" fillId="4" borderId="0" xfId="16" applyFont="1" applyFill="1"/>
    <xf numFmtId="0" fontId="50" fillId="4" borderId="0" xfId="14" applyFont="1" applyFill="1" applyAlignment="1">
      <alignment horizontal="center" vertical="center"/>
    </xf>
    <xf numFmtId="0" fontId="48" fillId="4" borderId="14" xfId="14" applyFont="1" applyFill="1" applyBorder="1" applyAlignment="1">
      <alignment horizontal="center" vertical="center"/>
    </xf>
    <xf numFmtId="0" fontId="40" fillId="4" borderId="8" xfId="14" applyFont="1" applyFill="1" applyBorder="1" applyAlignment="1">
      <alignment horizontal="left" vertical="center" wrapText="1"/>
    </xf>
    <xf numFmtId="49" fontId="48" fillId="7" borderId="8" xfId="14" applyNumberFormat="1" applyFont="1" applyFill="1" applyBorder="1" applyAlignment="1">
      <alignment horizontal="center" vertical="center"/>
    </xf>
    <xf numFmtId="0" fontId="48" fillId="4" borderId="8" xfId="14" applyFont="1" applyFill="1" applyBorder="1" applyAlignment="1">
      <alignment horizontal="center" vertical="center" wrapText="1"/>
    </xf>
    <xf numFmtId="0" fontId="48" fillId="4" borderId="8" xfId="14" applyFont="1" applyFill="1" applyBorder="1" applyAlignment="1">
      <alignment horizontal="center" vertical="center"/>
    </xf>
    <xf numFmtId="0" fontId="37" fillId="0" borderId="8" xfId="14" applyFont="1" applyBorder="1"/>
    <xf numFmtId="0" fontId="37" fillId="4" borderId="0" xfId="14" applyFont="1" applyFill="1" applyAlignment="1">
      <alignment horizontal="left" vertical="top" wrapText="1"/>
    </xf>
    <xf numFmtId="4" fontId="37" fillId="4" borderId="11" xfId="14" applyNumberFormat="1" applyFont="1" applyFill="1" applyBorder="1" applyAlignment="1">
      <alignment horizontal="center" vertical="center"/>
    </xf>
    <xf numFmtId="0" fontId="37" fillId="4" borderId="11" xfId="14" applyFont="1" applyFill="1" applyBorder="1" applyAlignment="1">
      <alignment horizontal="left" vertical="center"/>
    </xf>
    <xf numFmtId="3" fontId="37" fillId="4" borderId="12" xfId="14" applyNumberFormat="1" applyFont="1" applyFill="1" applyBorder="1"/>
    <xf numFmtId="0" fontId="37" fillId="4" borderId="12" xfId="14" applyFont="1" applyFill="1" applyBorder="1" applyAlignment="1">
      <alignment horizontal="left"/>
    </xf>
    <xf numFmtId="0" fontId="40" fillId="4" borderId="12" xfId="14" applyFont="1" applyFill="1" applyBorder="1" applyAlignment="1">
      <alignment horizontal="left" vertical="center"/>
    </xf>
    <xf numFmtId="0" fontId="37" fillId="4" borderId="8" xfId="14" applyFont="1" applyFill="1" applyBorder="1"/>
    <xf numFmtId="0" fontId="37" fillId="4" borderId="13" xfId="14" applyFont="1" applyFill="1" applyBorder="1"/>
    <xf numFmtId="0" fontId="40" fillId="4" borderId="8" xfId="14" applyFont="1" applyFill="1" applyBorder="1" applyAlignment="1">
      <alignment horizontal="left" vertical="center"/>
    </xf>
    <xf numFmtId="0" fontId="48" fillId="4" borderId="0" xfId="14" applyFont="1" applyFill="1" applyAlignment="1">
      <alignment horizontal="center" vertical="center"/>
    </xf>
    <xf numFmtId="0" fontId="37" fillId="4" borderId="12" xfId="14" applyFont="1" applyFill="1" applyBorder="1" applyAlignment="1">
      <alignment horizontal="center" vertical="center"/>
    </xf>
    <xf numFmtId="175" fontId="37" fillId="4" borderId="8" xfId="14" applyNumberFormat="1" applyFont="1" applyFill="1" applyBorder="1" applyAlignment="1">
      <alignment horizontal="center" vertical="center"/>
    </xf>
    <xf numFmtId="0" fontId="37" fillId="4" borderId="16" xfId="14" applyFont="1" applyFill="1" applyBorder="1" applyAlignment="1">
      <alignment horizontal="left" vertical="center"/>
    </xf>
    <xf numFmtId="4" fontId="37" fillId="4" borderId="10" xfId="14" applyNumberFormat="1" applyFont="1" applyFill="1" applyBorder="1" applyAlignment="1">
      <alignment horizontal="center" vertical="center"/>
    </xf>
    <xf numFmtId="0" fontId="40" fillId="4" borderId="18" xfId="14" applyFont="1" applyFill="1" applyBorder="1" applyAlignment="1">
      <alignment horizontal="left" vertical="center"/>
    </xf>
    <xf numFmtId="175" fontId="37" fillId="4" borderId="7" xfId="14" applyNumberFormat="1" applyFont="1" applyFill="1" applyBorder="1" applyAlignment="1">
      <alignment horizontal="center" vertical="center"/>
    </xf>
    <xf numFmtId="168" fontId="37" fillId="4" borderId="7" xfId="14" applyNumberFormat="1" applyFont="1" applyFill="1" applyBorder="1" applyAlignment="1">
      <alignment horizontal="center" vertical="center"/>
    </xf>
    <xf numFmtId="168" fontId="37" fillId="4" borderId="19" xfId="14" applyNumberFormat="1" applyFont="1" applyFill="1" applyBorder="1" applyAlignment="1">
      <alignment horizontal="center" vertical="center"/>
    </xf>
    <xf numFmtId="168" fontId="37" fillId="4" borderId="11" xfId="14" applyNumberFormat="1" applyFont="1" applyFill="1" applyBorder="1" applyAlignment="1">
      <alignment horizontal="center" vertical="center"/>
    </xf>
    <xf numFmtId="168" fontId="37" fillId="4" borderId="11" xfId="14" applyNumberFormat="1" applyFont="1" applyFill="1" applyBorder="1" applyAlignment="1">
      <alignment horizontal="center" vertical="center" wrapText="1"/>
    </xf>
    <xf numFmtId="0" fontId="37" fillId="4" borderId="20" xfId="14" applyFont="1" applyFill="1" applyBorder="1" applyAlignment="1">
      <alignment horizontal="left" vertical="center"/>
    </xf>
    <xf numFmtId="0" fontId="40" fillId="4" borderId="18" xfId="14" applyFont="1" applyFill="1" applyBorder="1" applyAlignment="1">
      <alignment horizontal="left" vertical="center" wrapText="1"/>
    </xf>
    <xf numFmtId="0" fontId="37" fillId="4" borderId="13" xfId="14" applyFont="1" applyFill="1" applyBorder="1" applyAlignment="1">
      <alignment horizontal="center" vertical="center" wrapText="1"/>
    </xf>
    <xf numFmtId="1" fontId="37" fillId="4" borderId="13" xfId="14" applyNumberFormat="1" applyFont="1" applyFill="1" applyBorder="1" applyAlignment="1">
      <alignment horizontal="center" vertical="center" wrapText="1"/>
    </xf>
    <xf numFmtId="0" fontId="48" fillId="4" borderId="13" xfId="14" applyFont="1" applyFill="1" applyBorder="1" applyAlignment="1">
      <alignment horizontal="center" vertical="center" wrapText="1"/>
    </xf>
    <xf numFmtId="1" fontId="37" fillId="4" borderId="0" xfId="14" applyNumberFormat="1" applyFont="1" applyFill="1"/>
    <xf numFmtId="0" fontId="48" fillId="4" borderId="0" xfId="14" applyFont="1" applyFill="1"/>
    <xf numFmtId="0" fontId="48" fillId="4" borderId="0" xfId="14" applyFont="1" applyFill="1" applyAlignment="1">
      <alignment horizontal="center"/>
    </xf>
    <xf numFmtId="3" fontId="3" fillId="0" borderId="0" xfId="14" applyNumberFormat="1"/>
    <xf numFmtId="0" fontId="53" fillId="4" borderId="13" xfId="14" applyFont="1" applyFill="1" applyBorder="1"/>
    <xf numFmtId="0" fontId="41" fillId="4" borderId="8" xfId="14" applyFont="1" applyFill="1" applyBorder="1" applyAlignment="1">
      <alignment horizontal="center" vertical="center" wrapText="1"/>
    </xf>
    <xf numFmtId="0" fontId="37" fillId="4" borderId="0" xfId="14" applyFont="1" applyFill="1" applyAlignment="1">
      <alignment horizontal="left"/>
    </xf>
    <xf numFmtId="0" fontId="48" fillId="4" borderId="0" xfId="14" applyFont="1" applyFill="1" applyAlignment="1">
      <alignment horizontal="left"/>
    </xf>
    <xf numFmtId="0" fontId="53" fillId="4" borderId="11" xfId="14" applyFont="1" applyFill="1" applyBorder="1"/>
    <xf numFmtId="3" fontId="38" fillId="4" borderId="11" xfId="14" applyNumberFormat="1" applyFont="1" applyFill="1" applyBorder="1" applyAlignment="1">
      <alignment horizontal="center" vertical="center"/>
    </xf>
    <xf numFmtId="0" fontId="53" fillId="4" borderId="0" xfId="14" applyFont="1" applyFill="1" applyAlignment="1">
      <alignment horizontal="right"/>
    </xf>
    <xf numFmtId="9" fontId="53" fillId="4" borderId="0" xfId="16" applyFont="1" applyFill="1" applyBorder="1" applyAlignment="1">
      <alignment horizontal="center"/>
    </xf>
    <xf numFmtId="1" fontId="53" fillId="4" borderId="0" xfId="14" applyNumberFormat="1" applyFont="1" applyFill="1" applyAlignment="1">
      <alignment horizontal="right"/>
    </xf>
    <xf numFmtId="0" fontId="35" fillId="4" borderId="0" xfId="14" applyFont="1" applyFill="1"/>
    <xf numFmtId="49" fontId="53" fillId="4" borderId="0" xfId="16" applyNumberFormat="1" applyFont="1" applyFill="1" applyBorder="1" applyAlignment="1">
      <alignment horizontal="right"/>
    </xf>
    <xf numFmtId="4" fontId="59" fillId="4" borderId="8" xfId="14" applyNumberFormat="1" applyFont="1" applyFill="1" applyBorder="1" applyAlignment="1">
      <alignment horizontal="center"/>
    </xf>
    <xf numFmtId="9" fontId="53" fillId="0" borderId="0" xfId="16" applyFont="1" applyFill="1" applyBorder="1" applyAlignment="1">
      <alignment vertical="center"/>
    </xf>
    <xf numFmtId="0" fontId="3" fillId="0" borderId="0" xfId="20" applyAlignment="1">
      <alignment horizontal="center"/>
    </xf>
    <xf numFmtId="9" fontId="3" fillId="0" borderId="23" xfId="7" applyFont="1" applyBorder="1" applyAlignment="1">
      <alignment horizontal="center"/>
    </xf>
    <xf numFmtId="0" fontId="3" fillId="0" borderId="23" xfId="20" applyBorder="1" applyAlignment="1">
      <alignment horizontal="center"/>
    </xf>
    <xf numFmtId="49" fontId="3" fillId="0" borderId="23" xfId="20" applyNumberFormat="1" applyBorder="1" applyAlignment="1">
      <alignment horizontal="center"/>
    </xf>
    <xf numFmtId="0" fontId="35" fillId="0" borderId="23" xfId="20" applyFont="1" applyBorder="1" applyAlignment="1">
      <alignment horizontal="center"/>
    </xf>
    <xf numFmtId="0" fontId="35" fillId="0" borderId="23" xfId="20" applyFont="1" applyBorder="1" applyAlignment="1">
      <alignment horizontal="center" wrapText="1"/>
    </xf>
    <xf numFmtId="49" fontId="3" fillId="0" borderId="0" xfId="20" applyNumberFormat="1" applyAlignment="1">
      <alignment horizontal="center"/>
    </xf>
    <xf numFmtId="0" fontId="35" fillId="0" borderId="0" xfId="20" applyFont="1" applyAlignment="1">
      <alignment horizontal="center"/>
    </xf>
    <xf numFmtId="0" fontId="3" fillId="8" borderId="25" xfId="20" applyFill="1" applyBorder="1" applyAlignment="1">
      <alignment horizontal="center"/>
    </xf>
    <xf numFmtId="0" fontId="3" fillId="8" borderId="23" xfId="20" applyFill="1" applyBorder="1" applyAlignment="1">
      <alignment horizontal="center"/>
    </xf>
    <xf numFmtId="9" fontId="59" fillId="0" borderId="26" xfId="21" applyFont="1" applyFill="1" applyBorder="1" applyAlignment="1">
      <alignment horizontal="center"/>
    </xf>
    <xf numFmtId="0" fontId="3" fillId="8" borderId="26" xfId="20" applyFill="1" applyBorder="1" applyAlignment="1">
      <alignment horizontal="center"/>
    </xf>
    <xf numFmtId="49" fontId="59" fillId="0" borderId="23" xfId="15" applyNumberFormat="1" applyFont="1" applyBorder="1" applyAlignment="1">
      <alignment horizontal="center"/>
    </xf>
    <xf numFmtId="0" fontId="59" fillId="0" borderId="23" xfId="15" applyFont="1" applyBorder="1" applyAlignment="1">
      <alignment horizontal="center" wrapText="1"/>
    </xf>
    <xf numFmtId="10" fontId="3" fillId="0" borderId="26" xfId="20" applyNumberFormat="1" applyBorder="1" applyAlignment="1">
      <alignment horizontal="center"/>
    </xf>
    <xf numFmtId="0" fontId="3" fillId="0" borderId="25" xfId="20" applyBorder="1" applyAlignment="1">
      <alignment horizontal="center"/>
    </xf>
    <xf numFmtId="9" fontId="59" fillId="8" borderId="23" xfId="21" applyFont="1" applyFill="1" applyBorder="1" applyAlignment="1">
      <alignment horizontal="center"/>
    </xf>
    <xf numFmtId="9" fontId="59" fillId="0" borderId="23" xfId="21" applyFont="1" applyBorder="1" applyAlignment="1">
      <alignment horizontal="center"/>
    </xf>
    <xf numFmtId="10" fontId="3" fillId="0" borderId="27" xfId="20" applyNumberFormat="1" applyBorder="1" applyAlignment="1">
      <alignment horizontal="center"/>
    </xf>
    <xf numFmtId="0" fontId="3" fillId="0" borderId="23" xfId="20" applyBorder="1" applyAlignment="1">
      <alignment horizontal="center" vertical="top" textRotation="180"/>
    </xf>
    <xf numFmtId="0" fontId="35" fillId="0" borderId="28" xfId="20" applyFont="1" applyBorder="1" applyAlignment="1">
      <alignment horizontal="center" vertical="top" textRotation="180" wrapText="1"/>
    </xf>
    <xf numFmtId="0" fontId="3" fillId="0" borderId="25" xfId="20" applyBorder="1" applyAlignment="1">
      <alignment horizontal="center" vertical="top" textRotation="180"/>
    </xf>
    <xf numFmtId="0" fontId="3" fillId="0" borderId="29" xfId="20" applyBorder="1" applyAlignment="1">
      <alignment horizontal="center" vertical="top" textRotation="180"/>
    </xf>
    <xf numFmtId="0" fontId="3" fillId="0" borderId="23" xfId="20" applyBorder="1" applyAlignment="1">
      <alignment horizontal="center" vertical="center"/>
    </xf>
    <xf numFmtId="0" fontId="3" fillId="0" borderId="0" xfId="20"/>
    <xf numFmtId="0" fontId="35" fillId="0" borderId="23" xfId="20" applyFont="1" applyBorder="1"/>
    <xf numFmtId="0" fontId="35" fillId="0" borderId="23" xfId="20" applyFont="1" applyBorder="1" applyAlignment="1">
      <alignment wrapText="1"/>
    </xf>
    <xf numFmtId="0" fontId="35" fillId="0" borderId="0" xfId="20" applyFont="1"/>
    <xf numFmtId="0" fontId="3" fillId="8" borderId="25" xfId="20" applyFill="1" applyBorder="1"/>
    <xf numFmtId="0" fontId="3" fillId="8" borderId="23" xfId="20" applyFill="1" applyBorder="1"/>
    <xf numFmtId="0" fontId="3" fillId="8" borderId="26" xfId="20" applyFill="1" applyBorder="1"/>
    <xf numFmtId="0" fontId="59" fillId="0" borderId="23" xfId="15" applyFont="1" applyBorder="1" applyAlignment="1">
      <alignment wrapText="1"/>
    </xf>
    <xf numFmtId="10" fontId="3" fillId="8" borderId="26" xfId="20" applyNumberFormat="1" applyFill="1" applyBorder="1" applyAlignment="1">
      <alignment horizontal="center"/>
    </xf>
    <xf numFmtId="0" fontId="3" fillId="0" borderId="37" xfId="20" applyBorder="1"/>
    <xf numFmtId="0" fontId="3" fillId="0" borderId="34" xfId="20" applyBorder="1"/>
    <xf numFmtId="0" fontId="3" fillId="0" borderId="23" xfId="20" applyBorder="1" applyAlignment="1">
      <alignment horizontal="center" vertical="top" textRotation="180" wrapText="1"/>
    </xf>
    <xf numFmtId="0" fontId="35" fillId="0" borderId="38" xfId="20" applyFont="1" applyBorder="1" applyAlignment="1">
      <alignment horizontal="center" vertical="top" textRotation="180" wrapText="1"/>
    </xf>
    <xf numFmtId="0" fontId="59" fillId="0" borderId="0" xfId="15" applyFont="1" applyAlignment="1">
      <alignment horizontal="center" vertical="top"/>
    </xf>
    <xf numFmtId="9" fontId="59" fillId="0" borderId="23" xfId="7" applyFont="1" applyBorder="1" applyAlignment="1">
      <alignment horizontal="center" vertical="top"/>
    </xf>
    <xf numFmtId="0" fontId="59" fillId="0" borderId="23" xfId="15" applyFont="1" applyBorder="1" applyAlignment="1">
      <alignment horizontal="center" vertical="top"/>
    </xf>
    <xf numFmtId="0" fontId="59" fillId="0" borderId="23" xfId="15" applyFont="1" applyBorder="1" applyAlignment="1">
      <alignment horizontal="left" vertical="top"/>
    </xf>
    <xf numFmtId="0" fontId="62" fillId="0" borderId="0" xfId="15" applyFont="1" applyAlignment="1">
      <alignment horizontal="left" vertical="top"/>
    </xf>
    <xf numFmtId="0" fontId="59" fillId="0" borderId="42" xfId="15" applyFont="1" applyBorder="1" applyAlignment="1">
      <alignment horizontal="center" vertical="top"/>
    </xf>
    <xf numFmtId="0" fontId="59" fillId="0" borderId="24" xfId="15" applyFont="1" applyBorder="1" applyAlignment="1">
      <alignment horizontal="center" vertical="top"/>
    </xf>
    <xf numFmtId="0" fontId="59" fillId="9" borderId="25" xfId="15" applyFont="1" applyFill="1" applyBorder="1" applyAlignment="1">
      <alignment horizontal="center" vertical="top"/>
    </xf>
    <xf numFmtId="0" fontId="59" fillId="9" borderId="23" xfId="15" applyFont="1" applyFill="1" applyBorder="1" applyAlignment="1">
      <alignment horizontal="center" vertical="top"/>
    </xf>
    <xf numFmtId="169" fontId="62" fillId="0" borderId="23" xfId="7" applyNumberFormat="1" applyFont="1" applyBorder="1" applyAlignment="1">
      <alignment horizontal="center" vertical="top"/>
    </xf>
    <xf numFmtId="172" fontId="62" fillId="0" borderId="23" xfId="15" applyNumberFormat="1" applyFont="1" applyBorder="1" applyAlignment="1">
      <alignment horizontal="center" vertical="top"/>
    </xf>
    <xf numFmtId="0" fontId="59" fillId="0" borderId="14" xfId="15" applyFont="1" applyBorder="1" applyAlignment="1">
      <alignment horizontal="center" vertical="top"/>
    </xf>
    <xf numFmtId="169" fontId="59" fillId="0" borderId="23" xfId="21" applyNumberFormat="1" applyFont="1" applyBorder="1" applyAlignment="1">
      <alignment horizontal="center"/>
    </xf>
    <xf numFmtId="169" fontId="3" fillId="0" borderId="23" xfId="20" applyNumberFormat="1" applyBorder="1" applyAlignment="1">
      <alignment horizontal="center"/>
    </xf>
    <xf numFmtId="169" fontId="3" fillId="0" borderId="23" xfId="7" applyNumberFormat="1" applyFont="1" applyBorder="1" applyAlignment="1">
      <alignment horizontal="center"/>
    </xf>
    <xf numFmtId="169" fontId="3" fillId="0" borderId="0" xfId="20" applyNumberFormat="1" applyAlignment="1">
      <alignment horizontal="center"/>
    </xf>
    <xf numFmtId="169" fontId="3" fillId="0" borderId="26" xfId="20" applyNumberFormat="1" applyBorder="1" applyAlignment="1">
      <alignment horizontal="center"/>
    </xf>
    <xf numFmtId="169" fontId="59" fillId="0" borderId="24" xfId="21" applyNumberFormat="1" applyFont="1" applyFill="1" applyBorder="1" applyAlignment="1">
      <alignment horizontal="center"/>
    </xf>
    <xf numFmtId="169" fontId="35" fillId="0" borderId="0" xfId="20" applyNumberFormat="1" applyFont="1"/>
    <xf numFmtId="169" fontId="3" fillId="0" borderId="36" xfId="20" applyNumberFormat="1" applyBorder="1" applyAlignment="1">
      <alignment horizontal="center"/>
    </xf>
    <xf numFmtId="169" fontId="59" fillId="0" borderId="26" xfId="21" applyNumberFormat="1" applyFont="1" applyFill="1" applyBorder="1" applyAlignment="1">
      <alignment horizontal="center"/>
    </xf>
    <xf numFmtId="3" fontId="11" fillId="4" borderId="0" xfId="0" applyNumberFormat="1" applyFont="1" applyFill="1" applyAlignment="1">
      <alignment horizontal="right" vertical="center" wrapText="1"/>
    </xf>
    <xf numFmtId="3" fontId="12" fillId="4" borderId="0" xfId="0" applyNumberFormat="1" applyFont="1" applyFill="1" applyAlignment="1">
      <alignment horizontal="right" vertical="center" wrapText="1"/>
    </xf>
    <xf numFmtId="3" fontId="11" fillId="4" borderId="4" xfId="0" applyNumberFormat="1" applyFont="1" applyFill="1" applyBorder="1" applyAlignment="1">
      <alignment horizontal="right" vertical="center" wrapText="1"/>
    </xf>
    <xf numFmtId="3" fontId="12" fillId="4" borderId="5" xfId="0" applyNumberFormat="1" applyFont="1" applyFill="1" applyBorder="1" applyAlignment="1">
      <alignment horizontal="right" vertical="center" wrapText="1"/>
    </xf>
    <xf numFmtId="169" fontId="11" fillId="4" borderId="0" xfId="7" applyNumberFormat="1" applyFont="1" applyFill="1" applyBorder="1" applyAlignment="1">
      <alignment horizontal="right" vertical="center" wrapText="1"/>
    </xf>
    <xf numFmtId="169" fontId="12" fillId="4" borderId="0" xfId="7" applyNumberFormat="1" applyFont="1" applyFill="1" applyBorder="1" applyAlignment="1">
      <alignment horizontal="right" vertical="center" wrapText="1"/>
    </xf>
    <xf numFmtId="0" fontId="13" fillId="4" borderId="4" xfId="2" applyNumberFormat="1" applyFont="1" applyFill="1" applyBorder="1" applyAlignment="1">
      <alignment horizontal="right" vertical="center" indent="1"/>
    </xf>
    <xf numFmtId="169" fontId="12" fillId="4" borderId="5" xfId="7" applyNumberFormat="1" applyFont="1" applyFill="1" applyBorder="1" applyAlignment="1">
      <alignment horizontal="right" vertical="center" wrapText="1"/>
    </xf>
    <xf numFmtId="172" fontId="11" fillId="4" borderId="0" xfId="0" applyNumberFormat="1" applyFont="1" applyFill="1" applyAlignment="1">
      <alignment horizontal="right" vertical="center" wrapText="1"/>
    </xf>
    <xf numFmtId="172" fontId="12" fillId="4" borderId="0" xfId="0" applyNumberFormat="1" applyFont="1" applyFill="1" applyAlignment="1">
      <alignment horizontal="right" vertical="center" wrapText="1"/>
    </xf>
    <xf numFmtId="172" fontId="12" fillId="4" borderId="5" xfId="0" applyNumberFormat="1" applyFont="1" applyFill="1" applyBorder="1" applyAlignment="1">
      <alignment horizontal="right" vertical="center" wrapText="1"/>
    </xf>
    <xf numFmtId="1" fontId="17" fillId="4" borderId="0" xfId="0" applyNumberFormat="1" applyFont="1" applyFill="1" applyAlignment="1">
      <alignment horizontal="right" vertical="center" wrapText="1"/>
    </xf>
    <xf numFmtId="10" fontId="12" fillId="4" borderId="0" xfId="0" applyNumberFormat="1" applyFont="1" applyFill="1" applyAlignment="1">
      <alignment horizontal="right" vertical="center" wrapText="1"/>
    </xf>
    <xf numFmtId="10" fontId="12" fillId="4" borderId="5" xfId="0" applyNumberFormat="1" applyFont="1" applyFill="1" applyBorder="1" applyAlignment="1">
      <alignment horizontal="right" vertical="center" wrapText="1"/>
    </xf>
    <xf numFmtId="169" fontId="12" fillId="4" borderId="0" xfId="0" applyNumberFormat="1" applyFont="1" applyFill="1" applyAlignment="1">
      <alignment horizontal="right" vertical="center" wrapText="1"/>
    </xf>
    <xf numFmtId="169" fontId="12" fillId="4" borderId="5" xfId="0" applyNumberFormat="1" applyFont="1" applyFill="1" applyBorder="1" applyAlignment="1">
      <alignment horizontal="right" vertical="center" wrapText="1"/>
    </xf>
    <xf numFmtId="1" fontId="21" fillId="4" borderId="0" xfId="0" applyNumberFormat="1" applyFont="1" applyFill="1" applyAlignment="1">
      <alignment horizontal="right" vertical="center" wrapText="1"/>
    </xf>
    <xf numFmtId="1" fontId="17" fillId="4" borderId="5" xfId="0" applyNumberFormat="1" applyFont="1" applyFill="1" applyBorder="1" applyAlignment="1">
      <alignment horizontal="right" vertical="center" wrapText="1"/>
    </xf>
    <xf numFmtId="3" fontId="12" fillId="10" borderId="0" xfId="0" applyNumberFormat="1" applyFont="1" applyFill="1" applyAlignment="1">
      <alignment horizontal="right" vertical="center" wrapText="1"/>
    </xf>
    <xf numFmtId="0" fontId="12" fillId="10" borderId="0" xfId="0" applyFont="1" applyFill="1" applyAlignment="1">
      <alignment horizontal="right" vertical="center" wrapText="1"/>
    </xf>
    <xf numFmtId="0" fontId="17" fillId="10" borderId="0" xfId="0" applyFont="1" applyFill="1" applyAlignment="1">
      <alignment horizontal="right" vertical="center" wrapText="1"/>
    </xf>
    <xf numFmtId="0" fontId="12" fillId="10" borderId="5" xfId="0" applyFont="1" applyFill="1" applyBorder="1" applyAlignment="1">
      <alignment horizontal="right" vertical="center" wrapText="1"/>
    </xf>
    <xf numFmtId="168" fontId="11" fillId="4" borderId="0" xfId="0" applyNumberFormat="1" applyFont="1" applyFill="1" applyAlignment="1">
      <alignment horizontal="right" vertical="center" wrapText="1"/>
    </xf>
    <xf numFmtId="171" fontId="11" fillId="4" borderId="0" xfId="0" applyNumberFormat="1" applyFont="1" applyFill="1" applyAlignment="1">
      <alignment horizontal="right" vertical="center" wrapText="1"/>
    </xf>
    <xf numFmtId="168" fontId="12" fillId="4" borderId="0" xfId="0" applyNumberFormat="1" applyFont="1" applyFill="1" applyAlignment="1">
      <alignment horizontal="right" vertical="center" wrapText="1"/>
    </xf>
    <xf numFmtId="0" fontId="12" fillId="4" borderId="0" xfId="0" applyFont="1" applyFill="1" applyAlignment="1">
      <alignment horizontal="right" vertical="center" wrapText="1"/>
    </xf>
    <xf numFmtId="168" fontId="17" fillId="4" borderId="0" xfId="0" applyNumberFormat="1" applyFont="1" applyFill="1" applyAlignment="1">
      <alignment horizontal="right" vertical="center" wrapText="1"/>
    </xf>
    <xf numFmtId="168" fontId="12" fillId="4" borderId="5" xfId="0" applyNumberFormat="1" applyFont="1" applyFill="1" applyBorder="1" applyAlignment="1">
      <alignment horizontal="right" vertical="center" wrapText="1"/>
    </xf>
    <xf numFmtId="4" fontId="12" fillId="4" borderId="0" xfId="0" applyNumberFormat="1" applyFont="1" applyFill="1" applyAlignment="1">
      <alignment horizontal="right" vertical="center" wrapText="1"/>
    </xf>
    <xf numFmtId="170" fontId="12" fillId="4" borderId="5" xfId="0" applyNumberFormat="1" applyFont="1" applyFill="1" applyBorder="1" applyAlignment="1">
      <alignment horizontal="right" vertical="center" wrapText="1"/>
    </xf>
    <xf numFmtId="168" fontId="17" fillId="4" borderId="5" xfId="0" applyNumberFormat="1" applyFont="1" applyFill="1" applyBorder="1" applyAlignment="1">
      <alignment horizontal="right" vertical="center" wrapText="1"/>
    </xf>
    <xf numFmtId="4" fontId="12" fillId="4" borderId="5" xfId="0" applyNumberFormat="1" applyFont="1" applyFill="1" applyBorder="1" applyAlignment="1">
      <alignment horizontal="right" vertical="center" wrapText="1"/>
    </xf>
    <xf numFmtId="1" fontId="13" fillId="4" borderId="4" xfId="2" applyNumberFormat="1" applyFont="1" applyFill="1" applyBorder="1" applyAlignment="1">
      <alignment vertical="center"/>
    </xf>
    <xf numFmtId="1" fontId="12" fillId="4" borderId="0" xfId="0" applyNumberFormat="1" applyFont="1" applyFill="1" applyAlignment="1">
      <alignment vertical="center" wrapText="1"/>
    </xf>
    <xf numFmtId="1" fontId="12" fillId="4" borderId="5" xfId="0" applyNumberFormat="1" applyFont="1" applyFill="1" applyBorder="1" applyAlignment="1">
      <alignment vertical="center" wrapText="1"/>
    </xf>
    <xf numFmtId="0" fontId="48" fillId="4" borderId="0" xfId="14" applyFont="1" applyFill="1" applyAlignment="1">
      <alignment horizontal="center" vertical="center" wrapText="1"/>
    </xf>
    <xf numFmtId="0" fontId="48" fillId="4" borderId="8" xfId="14" applyFont="1" applyFill="1" applyBorder="1" applyAlignment="1">
      <alignment horizontal="center" vertical="center" wrapText="1"/>
    </xf>
    <xf numFmtId="173" fontId="11" fillId="4" borderId="0" xfId="9" applyNumberFormat="1" applyFont="1" applyFill="1" applyBorder="1" applyAlignment="1">
      <alignment horizontal="right" vertical="center" wrapText="1"/>
    </xf>
    <xf numFmtId="173" fontId="12" fillId="4" borderId="0" xfId="9" applyNumberFormat="1" applyFont="1" applyFill="1" applyBorder="1" applyAlignment="1">
      <alignment horizontal="right" vertical="center" wrapText="1"/>
    </xf>
    <xf numFmtId="173" fontId="13" fillId="4" borderId="4" xfId="9" applyNumberFormat="1" applyFont="1" applyFill="1" applyBorder="1" applyAlignment="1">
      <alignment horizontal="right" vertical="center" indent="1"/>
    </xf>
    <xf numFmtId="173" fontId="12" fillId="4" borderId="5" xfId="9" applyNumberFormat="1" applyFont="1" applyFill="1" applyBorder="1" applyAlignment="1">
      <alignment horizontal="right" vertical="center" wrapText="1"/>
    </xf>
    <xf numFmtId="0" fontId="12" fillId="10" borderId="0" xfId="0" applyFont="1" applyFill="1" applyAlignment="1">
      <alignment wrapText="1"/>
    </xf>
    <xf numFmtId="0" fontId="17" fillId="10" borderId="0" xfId="0" applyFont="1" applyFill="1" applyAlignment="1">
      <alignment horizontal="right" wrapText="1"/>
    </xf>
    <xf numFmtId="0" fontId="12" fillId="10" borderId="5" xfId="0" applyFont="1" applyFill="1" applyBorder="1" applyAlignment="1">
      <alignment wrapText="1"/>
    </xf>
    <xf numFmtId="169" fontId="11" fillId="4" borderId="0" xfId="0" applyNumberFormat="1" applyFont="1" applyFill="1" applyAlignment="1">
      <alignment horizontal="right" vertical="center" wrapText="1"/>
    </xf>
    <xf numFmtId="169" fontId="41" fillId="7" borderId="10" xfId="14" applyNumberFormat="1" applyFont="1" applyFill="1" applyBorder="1" applyAlignment="1">
      <alignment horizontal="center" vertical="center"/>
    </xf>
    <xf numFmtId="3" fontId="41" fillId="7" borderId="10" xfId="14" applyNumberFormat="1" applyFont="1" applyFill="1" applyBorder="1" applyAlignment="1">
      <alignment horizontal="center" vertical="center"/>
    </xf>
    <xf numFmtId="169" fontId="41" fillId="7" borderId="8" xfId="14" applyNumberFormat="1" applyFont="1" applyFill="1" applyBorder="1" applyAlignment="1">
      <alignment horizontal="center" vertical="center"/>
    </xf>
    <xf numFmtId="3" fontId="41" fillId="7" borderId="8" xfId="14" applyNumberFormat="1" applyFont="1" applyFill="1" applyBorder="1" applyAlignment="1">
      <alignment horizontal="center" vertical="center"/>
    </xf>
    <xf numFmtId="169" fontId="41" fillId="7" borderId="11" xfId="14" applyNumberFormat="1" applyFont="1" applyFill="1" applyBorder="1" applyAlignment="1">
      <alignment horizontal="center" vertical="center"/>
    </xf>
    <xf numFmtId="3" fontId="41" fillId="7" borderId="11" xfId="14" applyNumberFormat="1" applyFont="1" applyFill="1" applyBorder="1" applyAlignment="1">
      <alignment horizontal="center" vertical="center"/>
    </xf>
    <xf numFmtId="10" fontId="41" fillId="7" borderId="11" xfId="14" applyNumberFormat="1" applyFont="1" applyFill="1" applyBorder="1" applyAlignment="1">
      <alignment horizontal="center" vertical="center"/>
    </xf>
    <xf numFmtId="169" fontId="41" fillId="7" borderId="9" xfId="14" applyNumberFormat="1" applyFont="1" applyFill="1" applyBorder="1" applyAlignment="1">
      <alignment horizontal="center" vertical="center"/>
    </xf>
    <xf numFmtId="3" fontId="41" fillId="7" borderId="9" xfId="14" applyNumberFormat="1" applyFont="1" applyFill="1" applyBorder="1" applyAlignment="1">
      <alignment horizontal="center" vertical="center"/>
    </xf>
    <xf numFmtId="169" fontId="41" fillId="7" borderId="7" xfId="14" applyNumberFormat="1" applyFont="1" applyFill="1" applyBorder="1" applyAlignment="1">
      <alignment horizontal="center" vertical="center"/>
    </xf>
    <xf numFmtId="3" fontId="41" fillId="7" borderId="7" xfId="14" applyNumberFormat="1" applyFont="1" applyFill="1" applyBorder="1" applyAlignment="1">
      <alignment horizontal="center" vertical="center"/>
    </xf>
    <xf numFmtId="9" fontId="41" fillId="7" borderId="8" xfId="14" applyNumberFormat="1" applyFont="1" applyFill="1" applyBorder="1" applyAlignment="1">
      <alignment horizontal="center" vertical="center"/>
    </xf>
    <xf numFmtId="0" fontId="48" fillId="7" borderId="8" xfId="14" applyFont="1" applyFill="1" applyBorder="1" applyAlignment="1">
      <alignment horizontal="center" vertical="center"/>
    </xf>
    <xf numFmtId="3" fontId="48" fillId="7" borderId="10" xfId="14" applyNumberFormat="1" applyFont="1" applyFill="1" applyBorder="1" applyAlignment="1">
      <alignment horizontal="center" vertical="center"/>
    </xf>
    <xf numFmtId="4" fontId="48" fillId="7" borderId="8" xfId="14" applyNumberFormat="1" applyFont="1" applyFill="1" applyBorder="1" applyAlignment="1">
      <alignment horizontal="center" vertical="center"/>
    </xf>
    <xf numFmtId="3" fontId="48" fillId="7" borderId="8" xfId="14" applyNumberFormat="1" applyFont="1" applyFill="1" applyBorder="1" applyAlignment="1">
      <alignment horizontal="center" vertical="center"/>
    </xf>
    <xf numFmtId="169" fontId="48" fillId="7" borderId="0" xfId="16" applyNumberFormat="1" applyFont="1" applyFill="1" applyAlignment="1">
      <alignment horizontal="center" vertical="center"/>
    </xf>
    <xf numFmtId="0" fontId="48" fillId="7" borderId="13" xfId="14" applyFont="1" applyFill="1" applyBorder="1" applyAlignment="1">
      <alignment horizontal="center" vertical="center"/>
    </xf>
    <xf numFmtId="3" fontId="48" fillId="7" borderId="12" xfId="14" applyNumberFormat="1" applyFont="1" applyFill="1" applyBorder="1" applyAlignment="1">
      <alignment horizontal="center" vertical="center"/>
    </xf>
    <xf numFmtId="0" fontId="48" fillId="7" borderId="7" xfId="14" applyFont="1" applyFill="1" applyBorder="1" applyAlignment="1">
      <alignment horizontal="center" vertical="center"/>
    </xf>
    <xf numFmtId="3" fontId="48" fillId="7" borderId="13" xfId="14" applyNumberFormat="1" applyFont="1" applyFill="1" applyBorder="1" applyAlignment="1">
      <alignment horizontal="center" vertical="center"/>
    </xf>
    <xf numFmtId="9" fontId="48" fillId="7" borderId="8" xfId="16" applyFont="1" applyFill="1" applyBorder="1" applyAlignment="1">
      <alignment horizontal="center" vertical="center"/>
    </xf>
    <xf numFmtId="169" fontId="48" fillId="7" borderId="8" xfId="16" applyNumberFormat="1" applyFont="1" applyFill="1" applyBorder="1" applyAlignment="1">
      <alignment horizontal="center" vertical="center"/>
    </xf>
    <xf numFmtId="9" fontId="48" fillId="7" borderId="0" xfId="16" applyFont="1" applyFill="1" applyAlignment="1">
      <alignment horizontal="center" vertical="center"/>
    </xf>
    <xf numFmtId="2" fontId="48" fillId="7" borderId="0" xfId="16" applyNumberFormat="1" applyFont="1" applyFill="1" applyAlignment="1">
      <alignment horizontal="center" vertical="center"/>
    </xf>
    <xf numFmtId="168" fontId="48" fillId="7" borderId="10" xfId="14" applyNumberFormat="1" applyFont="1" applyFill="1" applyBorder="1" applyAlignment="1">
      <alignment horizontal="center" vertical="center"/>
    </xf>
    <xf numFmtId="168" fontId="48" fillId="7" borderId="8" xfId="14" applyNumberFormat="1" applyFont="1" applyFill="1" applyBorder="1" applyAlignment="1">
      <alignment horizontal="center" vertical="center"/>
    </xf>
    <xf numFmtId="0" fontId="48" fillId="7" borderId="8" xfId="14" applyFont="1" applyFill="1" applyBorder="1"/>
    <xf numFmtId="4" fontId="48" fillId="7" borderId="11" xfId="14" applyNumberFormat="1" applyFont="1" applyFill="1" applyBorder="1" applyAlignment="1">
      <alignment horizontal="center" vertical="center"/>
    </xf>
    <xf numFmtId="3" fontId="48" fillId="7" borderId="13" xfId="14" applyNumberFormat="1" applyFont="1" applyFill="1" applyBorder="1"/>
    <xf numFmtId="3" fontId="48" fillId="7" borderId="11" xfId="14" applyNumberFormat="1" applyFont="1" applyFill="1" applyBorder="1" applyAlignment="1">
      <alignment horizontal="center" vertical="center"/>
    </xf>
    <xf numFmtId="169" fontId="48" fillId="7" borderId="11" xfId="16" applyNumberFormat="1" applyFont="1" applyFill="1" applyBorder="1" applyAlignment="1">
      <alignment horizontal="center" vertical="center"/>
    </xf>
    <xf numFmtId="0" fontId="48" fillId="7" borderId="11" xfId="14" applyFont="1" applyFill="1" applyBorder="1" applyAlignment="1">
      <alignment horizontal="center" vertical="center"/>
    </xf>
    <xf numFmtId="4" fontId="48" fillId="7" borderId="10" xfId="14" applyNumberFormat="1" applyFont="1" applyFill="1" applyBorder="1" applyAlignment="1">
      <alignment horizontal="center" vertical="center"/>
    </xf>
    <xf numFmtId="175" fontId="48" fillId="7" borderId="8" xfId="14" applyNumberFormat="1" applyFont="1" applyFill="1" applyBorder="1" applyAlignment="1">
      <alignment horizontal="center" vertical="center"/>
    </xf>
    <xf numFmtId="175" fontId="48" fillId="7" borderId="7" xfId="14" applyNumberFormat="1" applyFont="1" applyFill="1" applyBorder="1" applyAlignment="1">
      <alignment horizontal="center" vertical="center"/>
    </xf>
    <xf numFmtId="174" fontId="48" fillId="7" borderId="8" xfId="14" applyNumberFormat="1" applyFont="1" applyFill="1" applyBorder="1" applyAlignment="1">
      <alignment horizontal="center" vertical="center"/>
    </xf>
    <xf numFmtId="0" fontId="2" fillId="4" borderId="0" xfId="14" applyFont="1" applyFill="1"/>
    <xf numFmtId="49" fontId="42" fillId="4" borderId="11" xfId="14" applyNumberFormat="1" applyFont="1" applyFill="1" applyBorder="1" applyAlignment="1">
      <alignment horizontal="right"/>
    </xf>
    <xf numFmtId="3" fontId="42" fillId="4" borderId="11" xfId="14" applyNumberFormat="1" applyFont="1" applyFill="1" applyBorder="1" applyAlignment="1">
      <alignment horizontal="right"/>
    </xf>
    <xf numFmtId="9" fontId="42" fillId="4" borderId="11" xfId="17" applyFont="1" applyFill="1" applyBorder="1" applyAlignment="1">
      <alignment horizontal="center"/>
    </xf>
    <xf numFmtId="168" fontId="42" fillId="4" borderId="11" xfId="14" applyNumberFormat="1" applyFont="1" applyFill="1" applyBorder="1" applyAlignment="1">
      <alignment horizontal="right"/>
    </xf>
    <xf numFmtId="49" fontId="42" fillId="4" borderId="9" xfId="14" applyNumberFormat="1" applyFont="1" applyFill="1" applyBorder="1" applyAlignment="1">
      <alignment horizontal="right"/>
    </xf>
    <xf numFmtId="3" fontId="42" fillId="4" borderId="9" xfId="14" applyNumberFormat="1" applyFont="1" applyFill="1" applyBorder="1" applyAlignment="1">
      <alignment horizontal="right"/>
    </xf>
    <xf numFmtId="9" fontId="42" fillId="4" borderId="9" xfId="17" applyFont="1" applyFill="1" applyBorder="1" applyAlignment="1">
      <alignment horizontal="center"/>
    </xf>
    <xf numFmtId="168" fontId="42" fillId="4" borderId="9" xfId="14" applyNumberFormat="1" applyFont="1" applyFill="1" applyBorder="1" applyAlignment="1">
      <alignment horizontal="right"/>
    </xf>
    <xf numFmtId="49" fontId="41" fillId="7" borderId="11" xfId="14" applyNumberFormat="1" applyFont="1" applyFill="1" applyBorder="1" applyAlignment="1">
      <alignment horizontal="right"/>
    </xf>
    <xf numFmtId="3" fontId="41" fillId="7" borderId="11" xfId="14" applyNumberFormat="1" applyFont="1" applyFill="1" applyBorder="1" applyAlignment="1">
      <alignment horizontal="right"/>
    </xf>
    <xf numFmtId="9" fontId="41" fillId="7" borderId="11" xfId="17" applyFont="1" applyFill="1" applyBorder="1" applyAlignment="1">
      <alignment horizontal="center"/>
    </xf>
    <xf numFmtId="168" fontId="41" fillId="7" borderId="11" xfId="14" applyNumberFormat="1" applyFont="1" applyFill="1" applyBorder="1" applyAlignment="1">
      <alignment horizontal="right"/>
    </xf>
    <xf numFmtId="1" fontId="2" fillId="4" borderId="0" xfId="14" applyNumberFormat="1" applyFont="1" applyFill="1"/>
    <xf numFmtId="3" fontId="41" fillId="7" borderId="11" xfId="17" applyNumberFormat="1" applyFont="1" applyFill="1" applyBorder="1" applyAlignment="1">
      <alignment horizontal="right"/>
    </xf>
    <xf numFmtId="4" fontId="41" fillId="7" borderId="11" xfId="14" applyNumberFormat="1" applyFont="1" applyFill="1" applyBorder="1" applyAlignment="1">
      <alignment horizontal="right"/>
    </xf>
    <xf numFmtId="4" fontId="42" fillId="4" borderId="11" xfId="14" applyNumberFormat="1" applyFont="1" applyFill="1" applyBorder="1" applyAlignment="1">
      <alignment horizontal="right"/>
    </xf>
    <xf numFmtId="4" fontId="42" fillId="4" borderId="9" xfId="14" applyNumberFormat="1" applyFont="1" applyFill="1" applyBorder="1" applyAlignment="1">
      <alignment horizontal="right"/>
    </xf>
    <xf numFmtId="168" fontId="42" fillId="4" borderId="9" xfId="17" applyNumberFormat="1" applyFont="1" applyFill="1" applyBorder="1" applyAlignment="1">
      <alignment horizontal="right"/>
    </xf>
    <xf numFmtId="3" fontId="41" fillId="7" borderId="10" xfId="18" applyNumberFormat="1" applyFont="1" applyFill="1" applyBorder="1" applyAlignment="1">
      <alignment horizontal="right"/>
    </xf>
    <xf numFmtId="3" fontId="41" fillId="7" borderId="10" xfId="14" applyNumberFormat="1" applyFont="1" applyFill="1" applyBorder="1" applyAlignment="1">
      <alignment horizontal="right"/>
    </xf>
    <xf numFmtId="169" fontId="41" fillId="7" borderId="11" xfId="17" applyNumberFormat="1" applyFont="1" applyFill="1" applyBorder="1" applyAlignment="1">
      <alignment horizontal="center"/>
    </xf>
    <xf numFmtId="168" fontId="41" fillId="7" borderId="10" xfId="14" applyNumberFormat="1" applyFont="1" applyFill="1" applyBorder="1" applyAlignment="1">
      <alignment horizontal="right"/>
    </xf>
    <xf numFmtId="4" fontId="41" fillId="7" borderId="10" xfId="14" applyNumberFormat="1" applyFont="1" applyFill="1" applyBorder="1" applyAlignment="1">
      <alignment horizontal="right"/>
    </xf>
    <xf numFmtId="0" fontId="2" fillId="0" borderId="0" xfId="14" applyFont="1"/>
    <xf numFmtId="173" fontId="42" fillId="4" borderId="11" xfId="19" applyNumberFormat="1" applyFont="1" applyFill="1" applyBorder="1"/>
    <xf numFmtId="173" fontId="42" fillId="4" borderId="11" xfId="19" applyNumberFormat="1" applyFont="1" applyFill="1" applyBorder="1" applyAlignment="1">
      <alignment horizontal="right"/>
    </xf>
    <xf numFmtId="4" fontId="42" fillId="4" borderId="11" xfId="14" applyNumberFormat="1" applyFont="1" applyFill="1" applyBorder="1"/>
    <xf numFmtId="173" fontId="42" fillId="4" borderId="9" xfId="19" applyNumberFormat="1" applyFont="1" applyFill="1" applyBorder="1"/>
    <xf numFmtId="49" fontId="42" fillId="4" borderId="8" xfId="14" applyNumberFormat="1" applyFont="1" applyFill="1" applyBorder="1" applyAlignment="1">
      <alignment horizontal="right"/>
    </xf>
    <xf numFmtId="173" fontId="42" fillId="4" borderId="8" xfId="19" applyNumberFormat="1" applyFont="1" applyFill="1" applyBorder="1"/>
    <xf numFmtId="173" fontId="42" fillId="4" borderId="8" xfId="19" applyNumberFormat="1" applyFont="1" applyFill="1" applyBorder="1" applyAlignment="1">
      <alignment horizontal="right"/>
    </xf>
    <xf numFmtId="173" fontId="42" fillId="4" borderId="7" xfId="19" applyNumberFormat="1" applyFont="1" applyFill="1" applyBorder="1" applyAlignment="1">
      <alignment horizontal="right"/>
    </xf>
    <xf numFmtId="3" fontId="42" fillId="4" borderId="8" xfId="14" applyNumberFormat="1" applyFont="1" applyFill="1" applyBorder="1" applyAlignment="1">
      <alignment horizontal="right"/>
    </xf>
    <xf numFmtId="4" fontId="42" fillId="4" borderId="8" xfId="14" applyNumberFormat="1" applyFont="1" applyFill="1" applyBorder="1" applyAlignment="1">
      <alignment horizontal="right"/>
    </xf>
    <xf numFmtId="173" fontId="42" fillId="0" borderId="11" xfId="19" applyNumberFormat="1" applyFont="1" applyBorder="1"/>
    <xf numFmtId="173" fontId="42" fillId="0" borderId="8" xfId="19" applyNumberFormat="1" applyFont="1" applyBorder="1"/>
    <xf numFmtId="3" fontId="2" fillId="0" borderId="0" xfId="14" applyNumberFormat="1" applyFont="1"/>
    <xf numFmtId="173" fontId="41" fillId="7" borderId="10" xfId="19" applyNumberFormat="1" applyFont="1" applyFill="1" applyBorder="1"/>
    <xf numFmtId="4" fontId="41" fillId="7" borderId="10" xfId="14" applyNumberFormat="1" applyFont="1" applyFill="1" applyBorder="1"/>
    <xf numFmtId="173" fontId="41" fillId="7" borderId="11" xfId="19" applyNumberFormat="1" applyFont="1" applyFill="1" applyBorder="1"/>
    <xf numFmtId="4" fontId="41" fillId="7" borderId="11" xfId="14" applyNumberFormat="1" applyFont="1" applyFill="1" applyBorder="1"/>
    <xf numFmtId="3" fontId="42" fillId="4" borderId="11" xfId="14" applyNumberFormat="1" applyFont="1" applyFill="1" applyBorder="1"/>
    <xf numFmtId="49" fontId="41" fillId="7" borderId="10" xfId="14" applyNumberFormat="1" applyFont="1" applyFill="1" applyBorder="1" applyAlignment="1">
      <alignment horizontal="right"/>
    </xf>
    <xf numFmtId="3" fontId="41" fillId="7" borderId="10" xfId="14" applyNumberFormat="1" applyFont="1" applyFill="1" applyBorder="1"/>
    <xf numFmtId="0" fontId="42" fillId="4" borderId="11" xfId="14" applyFont="1" applyFill="1" applyBorder="1" applyAlignment="1">
      <alignment horizontal="right"/>
    </xf>
    <xf numFmtId="9" fontId="42" fillId="4" borderId="11" xfId="16" applyFont="1" applyFill="1" applyBorder="1" applyAlignment="1">
      <alignment horizontal="center"/>
    </xf>
    <xf numFmtId="0" fontId="42" fillId="4" borderId="9" xfId="14" applyFont="1" applyFill="1" applyBorder="1" applyAlignment="1">
      <alignment horizontal="right"/>
    </xf>
    <xf numFmtId="9" fontId="42" fillId="4" borderId="9" xfId="16" applyFont="1" applyFill="1" applyBorder="1" applyAlignment="1">
      <alignment horizontal="center"/>
    </xf>
    <xf numFmtId="0" fontId="42" fillId="4" borderId="8" xfId="14" applyFont="1" applyFill="1" applyBorder="1" applyAlignment="1">
      <alignment horizontal="right"/>
    </xf>
    <xf numFmtId="9" fontId="42" fillId="4" borderId="8" xfId="16" applyFont="1" applyFill="1" applyBorder="1" applyAlignment="1">
      <alignment horizontal="center"/>
    </xf>
    <xf numFmtId="168" fontId="42" fillId="4" borderId="8" xfId="14" applyNumberFormat="1" applyFont="1" applyFill="1" applyBorder="1" applyAlignment="1">
      <alignment horizontal="right"/>
    </xf>
    <xf numFmtId="1" fontId="42" fillId="4" borderId="8" xfId="14" applyNumberFormat="1" applyFont="1" applyFill="1" applyBorder="1" applyAlignment="1">
      <alignment horizontal="right"/>
    </xf>
    <xf numFmtId="1" fontId="42" fillId="4" borderId="9" xfId="14" applyNumberFormat="1" applyFont="1" applyFill="1" applyBorder="1" applyAlignment="1">
      <alignment horizontal="right"/>
    </xf>
    <xf numFmtId="1" fontId="42" fillId="4" borderId="11" xfId="14" applyNumberFormat="1" applyFont="1" applyFill="1" applyBorder="1" applyAlignment="1">
      <alignment horizontal="right"/>
    </xf>
    <xf numFmtId="168" fontId="42" fillId="4" borderId="9" xfId="16" applyNumberFormat="1" applyFont="1" applyFill="1" applyBorder="1" applyAlignment="1">
      <alignment horizontal="right"/>
    </xf>
    <xf numFmtId="169" fontId="42" fillId="4" borderId="9" xfId="16" applyNumberFormat="1" applyFont="1" applyFill="1" applyBorder="1" applyAlignment="1">
      <alignment horizontal="center"/>
    </xf>
    <xf numFmtId="0" fontId="41" fillId="6" borderId="11" xfId="14" applyFont="1" applyFill="1" applyBorder="1" applyAlignment="1">
      <alignment horizontal="right"/>
    </xf>
    <xf numFmtId="0" fontId="42" fillId="4" borderId="11" xfId="14" applyFont="1" applyFill="1" applyBorder="1"/>
    <xf numFmtId="0" fontId="42" fillId="4" borderId="9" xfId="14" applyFont="1" applyFill="1" applyBorder="1"/>
    <xf numFmtId="3" fontId="42" fillId="4" borderId="9" xfId="14" applyNumberFormat="1" applyFont="1" applyFill="1" applyBorder="1"/>
    <xf numFmtId="0" fontId="42" fillId="4" borderId="8" xfId="14" applyFont="1" applyFill="1" applyBorder="1"/>
    <xf numFmtId="3" fontId="42" fillId="4" borderId="8" xfId="14" applyNumberFormat="1" applyFont="1" applyFill="1" applyBorder="1"/>
    <xf numFmtId="3" fontId="42" fillId="4" borderId="7" xfId="14" applyNumberFormat="1" applyFont="1" applyFill="1" applyBorder="1" applyAlignment="1">
      <alignment horizontal="right"/>
    </xf>
    <xf numFmtId="168" fontId="42" fillId="4" borderId="11" xfId="14" applyNumberFormat="1" applyFont="1" applyFill="1" applyBorder="1"/>
    <xf numFmtId="3" fontId="42" fillId="4" borderId="22" xfId="14" applyNumberFormat="1" applyFont="1" applyFill="1" applyBorder="1" applyAlignment="1">
      <alignment horizontal="right"/>
    </xf>
    <xf numFmtId="3" fontId="42" fillId="0" borderId="11" xfId="14" applyNumberFormat="1" applyFont="1" applyBorder="1"/>
    <xf numFmtId="3" fontId="42" fillId="4" borderId="8" xfId="16" applyNumberFormat="1" applyFont="1" applyFill="1" applyBorder="1" applyAlignment="1">
      <alignment horizontal="right"/>
    </xf>
    <xf numFmtId="3" fontId="42" fillId="0" borderId="8" xfId="14" applyNumberFormat="1" applyFont="1" applyBorder="1"/>
    <xf numFmtId="0" fontId="41" fillId="7" borderId="10" xfId="14" applyFont="1" applyFill="1" applyBorder="1"/>
    <xf numFmtId="3" fontId="41" fillId="7" borderId="10" xfId="16" applyNumberFormat="1" applyFont="1" applyFill="1" applyBorder="1"/>
    <xf numFmtId="3" fontId="41" fillId="7" borderId="11" xfId="14" applyNumberFormat="1" applyFont="1" applyFill="1" applyBorder="1"/>
    <xf numFmtId="0" fontId="41" fillId="7" borderId="11" xfId="14" applyFont="1" applyFill="1" applyBorder="1"/>
    <xf numFmtId="168" fontId="41" fillId="7" borderId="11" xfId="14" applyNumberFormat="1" applyFont="1" applyFill="1" applyBorder="1"/>
    <xf numFmtId="168" fontId="41" fillId="7" borderId="10" xfId="16" applyNumberFormat="1" applyFont="1" applyFill="1" applyBorder="1"/>
    <xf numFmtId="0" fontId="1" fillId="0" borderId="23" xfId="20" applyFont="1" applyBorder="1" applyAlignment="1">
      <alignment horizontal="center" vertical="top" textRotation="180"/>
    </xf>
    <xf numFmtId="49" fontId="40" fillId="4" borderId="8" xfId="14" applyNumberFormat="1" applyFont="1" applyFill="1" applyBorder="1" applyAlignment="1">
      <alignment horizontal="center" vertical="center"/>
    </xf>
    <xf numFmtId="3" fontId="41" fillId="6" borderId="11" xfId="14" applyNumberFormat="1" applyFont="1" applyFill="1" applyBorder="1" applyAlignment="1">
      <alignment horizontal="right"/>
    </xf>
    <xf numFmtId="1" fontId="41" fillId="6" borderId="11" xfId="14" applyNumberFormat="1" applyFont="1" applyFill="1" applyBorder="1" applyAlignment="1">
      <alignment horizontal="right"/>
    </xf>
    <xf numFmtId="3" fontId="42" fillId="0" borderId="11" xfId="14" applyNumberFormat="1" applyFont="1" applyBorder="1" applyAlignment="1">
      <alignment horizontal="right"/>
    </xf>
    <xf numFmtId="0" fontId="41" fillId="6" borderId="11" xfId="14" applyFont="1" applyFill="1" applyBorder="1" applyAlignment="1">
      <alignment horizontal="center"/>
    </xf>
    <xf numFmtId="169" fontId="41" fillId="6" borderId="11" xfId="7" applyNumberFormat="1" applyFont="1" applyFill="1" applyBorder="1" applyAlignment="1">
      <alignment horizontal="center"/>
    </xf>
    <xf numFmtId="0" fontId="59" fillId="0" borderId="0" xfId="15" applyFont="1" applyAlignment="1">
      <alignment horizontal="center" vertical="top"/>
    </xf>
    <xf numFmtId="0" fontId="59" fillId="0" borderId="0" xfId="15" applyFont="1" applyBorder="1" applyAlignment="1">
      <alignment horizontal="center" vertical="top"/>
    </xf>
    <xf numFmtId="0" fontId="63" fillId="0" borderId="0" xfId="0" applyFont="1" applyAlignment="1">
      <alignment horizontal="left"/>
    </xf>
    <xf numFmtId="0" fontId="16" fillId="0" borderId="0" xfId="6" applyFont="1" applyAlignment="1">
      <alignment horizontal="left" vertical="center" wrapText="1"/>
    </xf>
    <xf numFmtId="0" fontId="16" fillId="0" borderId="6" xfId="6" applyFont="1" applyBorder="1" applyAlignment="1">
      <alignment horizontal="left" vertical="center" wrapText="1"/>
    </xf>
    <xf numFmtId="0" fontId="11" fillId="0" borderId="0" xfId="0" applyFont="1" applyAlignment="1">
      <alignment horizontal="left" wrapText="1"/>
    </xf>
    <xf numFmtId="0" fontId="12" fillId="0" borderId="0" xfId="4" applyFont="1" applyAlignment="1">
      <alignment horizontal="left" vertical="center" wrapText="1"/>
    </xf>
    <xf numFmtId="0" fontId="40" fillId="4" borderId="0" xfId="14" applyFont="1" applyFill="1" applyAlignment="1">
      <alignment horizontal="center" vertical="center"/>
    </xf>
    <xf numFmtId="0" fontId="40" fillId="4" borderId="8" xfId="14" applyFont="1" applyFill="1" applyBorder="1" applyAlignment="1">
      <alignment horizontal="center" vertical="center"/>
    </xf>
    <xf numFmtId="49" fontId="40" fillId="4" borderId="8" xfId="14" applyNumberFormat="1" applyFont="1" applyFill="1" applyBorder="1" applyAlignment="1">
      <alignment horizontal="center" vertical="center"/>
    </xf>
    <xf numFmtId="49" fontId="40" fillId="7" borderId="8" xfId="14" applyNumberFormat="1" applyFont="1" applyFill="1" applyBorder="1" applyAlignment="1">
      <alignment horizontal="center" vertical="center"/>
    </xf>
    <xf numFmtId="0" fontId="40" fillId="6" borderId="8" xfId="14" applyFont="1" applyFill="1" applyBorder="1" applyAlignment="1">
      <alignment horizontal="center" vertical="center"/>
    </xf>
    <xf numFmtId="0" fontId="39" fillId="4" borderId="12" xfId="14" applyFont="1" applyFill="1" applyBorder="1" applyAlignment="1">
      <alignment horizontal="left" vertical="center" wrapText="1"/>
    </xf>
    <xf numFmtId="0" fontId="39" fillId="4" borderId="8" xfId="14" applyFont="1" applyFill="1" applyBorder="1" applyAlignment="1">
      <alignment horizontal="left" vertical="center" wrapText="1"/>
    </xf>
    <xf numFmtId="0" fontId="39" fillId="4" borderId="12" xfId="14" applyFont="1" applyFill="1" applyBorder="1" applyAlignment="1">
      <alignment horizontal="left" vertical="center"/>
    </xf>
    <xf numFmtId="0" fontId="39" fillId="4" borderId="0" xfId="14" applyFont="1" applyFill="1" applyAlignment="1">
      <alignment horizontal="left" vertical="center"/>
    </xf>
    <xf numFmtId="0" fontId="39" fillId="4" borderId="8" xfId="14" applyFont="1" applyFill="1" applyBorder="1" applyAlignment="1">
      <alignment horizontal="left" vertical="center"/>
    </xf>
    <xf numFmtId="0" fontId="44" fillId="0" borderId="0" xfId="14" applyFont="1" applyAlignment="1">
      <alignment horizontal="left"/>
    </xf>
    <xf numFmtId="0" fontId="37" fillId="0" borderId="0" xfId="14" applyFont="1" applyAlignment="1">
      <alignment horizontal="center"/>
    </xf>
    <xf numFmtId="0" fontId="37" fillId="0" borderId="0" xfId="14" applyFont="1" applyAlignment="1">
      <alignment horizontal="left" wrapText="1"/>
    </xf>
    <xf numFmtId="0" fontId="37" fillId="0" borderId="0" xfId="14" applyFont="1" applyAlignment="1">
      <alignment horizontal="left"/>
    </xf>
    <xf numFmtId="0" fontId="37" fillId="0" borderId="0" xfId="14" applyFont="1" applyAlignment="1">
      <alignment horizontal="center" wrapText="1"/>
    </xf>
    <xf numFmtId="0" fontId="39" fillId="4" borderId="0" xfId="14" applyFont="1" applyFill="1" applyAlignment="1">
      <alignment horizontal="left" vertical="center" wrapText="1"/>
    </xf>
    <xf numFmtId="0" fontId="38" fillId="5" borderId="10" xfId="14" applyFont="1" applyFill="1" applyBorder="1" applyAlignment="1">
      <alignment horizontal="left" vertical="center"/>
    </xf>
    <xf numFmtId="0" fontId="38" fillId="5" borderId="9" xfId="14" applyFont="1" applyFill="1" applyBorder="1" applyAlignment="1">
      <alignment horizontal="left" vertical="center"/>
    </xf>
    <xf numFmtId="0" fontId="38" fillId="5" borderId="7" xfId="14" applyFont="1" applyFill="1" applyBorder="1" applyAlignment="1">
      <alignment horizontal="left" vertical="center"/>
    </xf>
    <xf numFmtId="0" fontId="46" fillId="4" borderId="0" xfId="14" applyFont="1" applyFill="1" applyAlignment="1">
      <alignment horizontal="left" vertical="center" wrapText="1"/>
    </xf>
    <xf numFmtId="0" fontId="45" fillId="4" borderId="0" xfId="14" applyFont="1" applyFill="1" applyAlignment="1">
      <alignment horizontal="left" vertical="center" wrapText="1"/>
    </xf>
    <xf numFmtId="0" fontId="44" fillId="4" borderId="0" xfId="14" applyFont="1" applyFill="1" applyAlignment="1">
      <alignment horizontal="left" vertical="center" wrapText="1"/>
    </xf>
    <xf numFmtId="0" fontId="37" fillId="4" borderId="12" xfId="14" applyFont="1" applyFill="1" applyBorder="1" applyAlignment="1">
      <alignment horizontal="left" vertical="center" wrapText="1"/>
    </xf>
    <xf numFmtId="0" fontId="37" fillId="4" borderId="0" xfId="14" applyFont="1" applyFill="1" applyAlignment="1">
      <alignment horizontal="left" vertical="center" wrapText="1"/>
    </xf>
    <xf numFmtId="0" fontId="37" fillId="4" borderId="8" xfId="14" applyFont="1" applyFill="1" applyBorder="1" applyAlignment="1">
      <alignment horizontal="left" vertical="center" wrapText="1"/>
    </xf>
    <xf numFmtId="0" fontId="37" fillId="4" borderId="0" xfId="14" applyFont="1" applyFill="1" applyAlignment="1">
      <alignment horizontal="left" vertical="top" wrapText="1"/>
    </xf>
    <xf numFmtId="0" fontId="37" fillId="4" borderId="12" xfId="14" applyFont="1" applyFill="1" applyBorder="1" applyAlignment="1">
      <alignment horizontal="center" vertical="center"/>
    </xf>
    <xf numFmtId="0" fontId="37" fillId="4" borderId="8" xfId="14" applyFont="1" applyFill="1" applyBorder="1" applyAlignment="1">
      <alignment horizontal="center" vertical="center"/>
    </xf>
    <xf numFmtId="0" fontId="37" fillId="4" borderId="12" xfId="14" applyFont="1" applyFill="1" applyBorder="1" applyAlignment="1">
      <alignment horizontal="left" vertical="center"/>
    </xf>
    <xf numFmtId="0" fontId="37" fillId="4" borderId="8" xfId="14" applyFont="1" applyFill="1" applyBorder="1" applyAlignment="1">
      <alignment horizontal="left" vertical="center"/>
    </xf>
    <xf numFmtId="0" fontId="37" fillId="4" borderId="0" xfId="14" applyFont="1" applyFill="1" applyAlignment="1">
      <alignment horizontal="center" vertical="center"/>
    </xf>
    <xf numFmtId="0" fontId="48" fillId="4" borderId="8" xfId="14" applyFont="1" applyFill="1" applyBorder="1" applyAlignment="1">
      <alignment horizontal="center" vertical="center"/>
    </xf>
    <xf numFmtId="0" fontId="48" fillId="0" borderId="21" xfId="14" applyFont="1" applyBorder="1" applyAlignment="1">
      <alignment horizontal="center" vertical="center"/>
    </xf>
    <xf numFmtId="0" fontId="48" fillId="0" borderId="17" xfId="14" applyFont="1" applyBorder="1" applyAlignment="1">
      <alignment horizontal="center" vertical="center"/>
    </xf>
    <xf numFmtId="0" fontId="48" fillId="0" borderId="15" xfId="14" applyFont="1" applyBorder="1" applyAlignment="1">
      <alignment horizontal="center" vertical="center"/>
    </xf>
    <xf numFmtId="0" fontId="48" fillId="4" borderId="21" xfId="14" applyFont="1" applyFill="1" applyBorder="1" applyAlignment="1">
      <alignment horizontal="left" vertical="center" wrapText="1"/>
    </xf>
    <xf numFmtId="0" fontId="48" fillId="4" borderId="17" xfId="14" applyFont="1" applyFill="1" applyBorder="1" applyAlignment="1">
      <alignment horizontal="left" vertical="center" wrapText="1"/>
    </xf>
    <xf numFmtId="0" fontId="48" fillId="4" borderId="15" xfId="14" applyFont="1" applyFill="1" applyBorder="1" applyAlignment="1">
      <alignment horizontal="left" vertical="center" wrapText="1"/>
    </xf>
    <xf numFmtId="0" fontId="44" fillId="4" borderId="0" xfId="14" applyFont="1" applyFill="1" applyAlignment="1">
      <alignment horizontal="left"/>
    </xf>
    <xf numFmtId="0" fontId="48" fillId="4" borderId="0" xfId="14" applyFont="1" applyFill="1" applyAlignment="1">
      <alignment horizontal="left"/>
    </xf>
    <xf numFmtId="0" fontId="48" fillId="4" borderId="0" xfId="14" applyFont="1" applyFill="1" applyAlignment="1">
      <alignment horizontal="center" vertical="center" wrapText="1"/>
    </xf>
    <xf numFmtId="0" fontId="48" fillId="4" borderId="8" xfId="14" applyFont="1" applyFill="1" applyBorder="1" applyAlignment="1">
      <alignment horizontal="center" vertical="center" wrapText="1"/>
    </xf>
    <xf numFmtId="0" fontId="48" fillId="4" borderId="0" xfId="14" applyFont="1" applyFill="1" applyAlignment="1">
      <alignment horizontal="center" vertical="center"/>
    </xf>
    <xf numFmtId="0" fontId="3" fillId="4" borderId="12" xfId="14" applyFill="1" applyBorder="1" applyAlignment="1">
      <alignment horizontal="center"/>
    </xf>
    <xf numFmtId="0" fontId="42" fillId="4" borderId="0" xfId="14" applyFont="1" applyFill="1" applyAlignment="1">
      <alignment horizontal="left" wrapText="1"/>
    </xf>
    <xf numFmtId="0" fontId="57" fillId="4" borderId="0" xfId="14" applyFont="1" applyFill="1" applyAlignment="1">
      <alignment horizontal="left"/>
    </xf>
    <xf numFmtId="0" fontId="40" fillId="4" borderId="0" xfId="14" applyFont="1" applyFill="1" applyAlignment="1">
      <alignment horizontal="center" vertical="center" wrapText="1"/>
    </xf>
    <xf numFmtId="0" fontId="40" fillId="4" borderId="12" xfId="14" applyFont="1" applyFill="1" applyBorder="1" applyAlignment="1">
      <alignment horizontal="center" vertical="center"/>
    </xf>
    <xf numFmtId="0" fontId="40" fillId="4" borderId="12" xfId="14" applyFont="1" applyFill="1" applyBorder="1" applyAlignment="1">
      <alignment horizontal="center" vertical="center" wrapText="1"/>
    </xf>
    <xf numFmtId="0" fontId="40" fillId="4" borderId="8" xfId="14" applyFont="1" applyFill="1" applyBorder="1" applyAlignment="1">
      <alignment horizontal="center" vertical="center" wrapText="1"/>
    </xf>
    <xf numFmtId="0" fontId="60" fillId="4" borderId="0" xfId="14" applyFont="1" applyFill="1" applyAlignment="1">
      <alignment horizontal="left"/>
    </xf>
    <xf numFmtId="0" fontId="48" fillId="4" borderId="0" xfId="14" applyFont="1" applyFill="1" applyAlignment="1">
      <alignment horizontal="left" wrapText="1"/>
    </xf>
    <xf numFmtId="0" fontId="3" fillId="0" borderId="0" xfId="14" applyAlignment="1">
      <alignment horizontal="center"/>
    </xf>
    <xf numFmtId="0" fontId="34" fillId="0" borderId="12" xfId="14" applyFont="1" applyBorder="1" applyAlignment="1">
      <alignment horizontal="center"/>
    </xf>
    <xf numFmtId="0" fontId="59" fillId="0" borderId="0" xfId="14" applyFont="1" applyBorder="1" applyAlignment="1">
      <alignment vertical="top" wrapText="1"/>
    </xf>
    <xf numFmtId="0" fontId="49" fillId="0" borderId="0" xfId="14" applyFont="1" applyAlignment="1">
      <alignment horizontal="left" wrapText="1"/>
    </xf>
    <xf numFmtId="0" fontId="2" fillId="0" borderId="12" xfId="14" applyFont="1" applyBorder="1" applyAlignment="1">
      <alignment horizontal="center"/>
    </xf>
    <xf numFmtId="0" fontId="61" fillId="4" borderId="0" xfId="14" applyFont="1" applyFill="1" applyAlignment="1">
      <alignment horizontal="center" vertical="center" wrapText="1"/>
    </xf>
    <xf numFmtId="0" fontId="61" fillId="4" borderId="8" xfId="14" applyFont="1" applyFill="1" applyBorder="1" applyAlignment="1">
      <alignment horizontal="center" vertical="center" wrapText="1"/>
    </xf>
    <xf numFmtId="0" fontId="61" fillId="4" borderId="0" xfId="14" applyFont="1" applyFill="1" applyAlignment="1">
      <alignment horizontal="center" vertical="center"/>
    </xf>
    <xf numFmtId="0" fontId="61" fillId="4" borderId="8" xfId="14" applyFont="1" applyFill="1" applyBorder="1" applyAlignment="1">
      <alignment horizontal="center" vertical="center"/>
    </xf>
    <xf numFmtId="0" fontId="61" fillId="4" borderId="12" xfId="14" applyFont="1" applyFill="1" applyBorder="1" applyAlignment="1">
      <alignment horizontal="center" vertical="center"/>
    </xf>
    <xf numFmtId="0" fontId="61" fillId="4" borderId="12" xfId="14" applyFont="1" applyFill="1" applyBorder="1" applyAlignment="1">
      <alignment horizontal="center" vertical="center" wrapText="1"/>
    </xf>
    <xf numFmtId="0" fontId="3" fillId="0" borderId="12" xfId="14" applyBorder="1" applyAlignment="1">
      <alignment horizontal="center"/>
    </xf>
    <xf numFmtId="0" fontId="49" fillId="0" borderId="12" xfId="14" applyFont="1" applyBorder="1" applyAlignment="1">
      <alignment horizontal="left" wrapText="1"/>
    </xf>
    <xf numFmtId="0" fontId="3" fillId="0" borderId="32" xfId="20" applyBorder="1" applyAlignment="1">
      <alignment horizontal="center"/>
    </xf>
    <xf numFmtId="0" fontId="3" fillId="0" borderId="31" xfId="20" applyBorder="1" applyAlignment="1">
      <alignment horizontal="center"/>
    </xf>
    <xf numFmtId="0" fontId="3" fillId="0" borderId="30" xfId="20" applyBorder="1" applyAlignment="1">
      <alignment horizontal="center"/>
    </xf>
    <xf numFmtId="0" fontId="59" fillId="0" borderId="0" xfId="20" applyFont="1" applyAlignment="1">
      <alignment horizontal="center" wrapText="1"/>
    </xf>
    <xf numFmtId="0" fontId="3" fillId="0" borderId="35" xfId="20" applyBorder="1" applyAlignment="1">
      <alignment horizontal="center"/>
    </xf>
    <xf numFmtId="0" fontId="3" fillId="0" borderId="34" xfId="20" applyBorder="1" applyAlignment="1">
      <alignment horizontal="center"/>
    </xf>
    <xf numFmtId="0" fontId="3" fillId="0" borderId="33" xfId="20" applyBorder="1" applyAlignment="1">
      <alignment horizontal="center"/>
    </xf>
    <xf numFmtId="0" fontId="59" fillId="0" borderId="0" xfId="20" applyFont="1" applyAlignment="1">
      <alignment horizontal="left" wrapText="1"/>
    </xf>
    <xf numFmtId="0" fontId="59" fillId="0" borderId="25" xfId="15" applyFont="1" applyBorder="1" applyAlignment="1">
      <alignment horizontal="center" vertical="top"/>
    </xf>
    <xf numFmtId="0" fontId="59" fillId="0" borderId="37" xfId="15" applyFont="1" applyBorder="1" applyAlignment="1">
      <alignment horizontal="center" vertical="top"/>
    </xf>
    <xf numFmtId="0" fontId="59" fillId="0" borderId="42" xfId="15" applyFont="1" applyBorder="1" applyAlignment="1">
      <alignment horizontal="center" vertical="top"/>
    </xf>
    <xf numFmtId="0" fontId="59" fillId="0" borderId="40" xfId="15" applyFont="1" applyBorder="1" applyAlignment="1">
      <alignment horizontal="center" vertical="center"/>
    </xf>
    <xf numFmtId="0" fontId="59" fillId="0" borderId="29" xfId="15" applyFont="1" applyBorder="1" applyAlignment="1">
      <alignment horizontal="center" vertical="center"/>
    </xf>
    <xf numFmtId="0" fontId="59" fillId="0" borderId="40" xfId="15" applyFont="1" applyBorder="1" applyAlignment="1">
      <alignment horizontal="center" vertical="top" textRotation="180"/>
    </xf>
    <xf numFmtId="0" fontId="59" fillId="0" borderId="29" xfId="15" applyFont="1" applyBorder="1" applyAlignment="1">
      <alignment horizontal="center" vertical="top" textRotation="180"/>
    </xf>
    <xf numFmtId="0" fontId="59" fillId="0" borderId="47" xfId="15" applyFont="1" applyBorder="1" applyAlignment="1">
      <alignment horizontal="center" vertical="top" textRotation="180"/>
    </xf>
    <xf numFmtId="0" fontId="59" fillId="0" borderId="45" xfId="15" applyFont="1" applyBorder="1" applyAlignment="1">
      <alignment horizontal="center" vertical="top"/>
    </xf>
    <xf numFmtId="0" fontId="59" fillId="0" borderId="43" xfId="15" applyFont="1" applyBorder="1" applyAlignment="1">
      <alignment horizontal="center" vertical="top"/>
    </xf>
    <xf numFmtId="0" fontId="59" fillId="0" borderId="40" xfId="15" applyFont="1" applyBorder="1" applyAlignment="1">
      <alignment horizontal="center" vertical="top"/>
    </xf>
    <xf numFmtId="0" fontId="59" fillId="0" borderId="29" xfId="15" applyFont="1" applyBorder="1" applyAlignment="1">
      <alignment horizontal="center" vertical="top"/>
    </xf>
    <xf numFmtId="0" fontId="59" fillId="0" borderId="46" xfId="15" applyFont="1" applyBorder="1" applyAlignment="1">
      <alignment horizontal="center" vertical="top"/>
    </xf>
    <xf numFmtId="0" fontId="59" fillId="0" borderId="44" xfId="15" applyFont="1" applyBorder="1" applyAlignment="1">
      <alignment horizontal="center" vertical="top"/>
    </xf>
    <xf numFmtId="0" fontId="59" fillId="0" borderId="27" xfId="15" applyFont="1" applyBorder="1" applyAlignment="1">
      <alignment horizontal="center" vertical="top"/>
    </xf>
    <xf numFmtId="0" fontId="59" fillId="0" borderId="26" xfId="15" applyFont="1" applyBorder="1" applyAlignment="1">
      <alignment horizontal="center" vertical="top"/>
    </xf>
    <xf numFmtId="0" fontId="59" fillId="0" borderId="53" xfId="15" applyFont="1" applyBorder="1" applyAlignment="1">
      <alignment horizontal="center" vertical="top" textRotation="180"/>
    </xf>
    <xf numFmtId="0" fontId="59" fillId="0" borderId="51" xfId="15" applyFont="1" applyBorder="1" applyAlignment="1">
      <alignment horizontal="center" vertical="top" textRotation="180"/>
    </xf>
    <xf numFmtId="0" fontId="59" fillId="0" borderId="40" xfId="15" applyFont="1" applyBorder="1" applyAlignment="1">
      <alignment horizontal="center" vertical="top" textRotation="180" wrapText="1"/>
    </xf>
    <xf numFmtId="0" fontId="59" fillId="0" borderId="29" xfId="15" applyFont="1" applyBorder="1" applyAlignment="1">
      <alignment horizontal="center" vertical="top" textRotation="180" wrapText="1"/>
    </xf>
    <xf numFmtId="0" fontId="62" fillId="0" borderId="0" xfId="15" applyFont="1" applyAlignment="1">
      <alignment horizontal="center" vertical="top"/>
    </xf>
    <xf numFmtId="0" fontId="62" fillId="0" borderId="40" xfId="15" applyFont="1" applyBorder="1" applyAlignment="1">
      <alignment horizontal="left" vertical="top" wrapText="1"/>
    </xf>
    <xf numFmtId="0" fontId="62" fillId="0" borderId="29" xfId="15" applyFont="1" applyBorder="1" applyAlignment="1">
      <alignment horizontal="left" vertical="top" wrapText="1"/>
    </xf>
    <xf numFmtId="0" fontId="59" fillId="9" borderId="40" xfId="15" applyFont="1" applyFill="1" applyBorder="1" applyAlignment="1">
      <alignment horizontal="center" vertical="top"/>
    </xf>
    <xf numFmtId="0" fontId="59" fillId="9" borderId="29" xfId="15" applyFont="1" applyFill="1" applyBorder="1" applyAlignment="1">
      <alignment horizontal="center" vertical="top"/>
    </xf>
    <xf numFmtId="0" fontId="59" fillId="0" borderId="47" xfId="15" applyFont="1" applyBorder="1" applyAlignment="1">
      <alignment horizontal="center" vertical="top"/>
    </xf>
    <xf numFmtId="0" fontId="59" fillId="9" borderId="47" xfId="15" applyFont="1" applyFill="1" applyBorder="1" applyAlignment="1">
      <alignment horizontal="center" vertical="top"/>
    </xf>
    <xf numFmtId="169" fontId="59" fillId="0" borderId="26" xfId="7" applyNumberFormat="1" applyFont="1" applyBorder="1" applyAlignment="1">
      <alignment horizontal="center" vertical="top"/>
    </xf>
    <xf numFmtId="0" fontId="59" fillId="0" borderId="48" xfId="15" applyFont="1" applyBorder="1" applyAlignment="1">
      <alignment horizontal="center" vertical="top"/>
    </xf>
    <xf numFmtId="0" fontId="59" fillId="0" borderId="39" xfId="15" applyFont="1" applyBorder="1" applyAlignment="1">
      <alignment horizontal="center" vertical="top"/>
    </xf>
    <xf numFmtId="0" fontId="59" fillId="0" borderId="0" xfId="15" applyFont="1" applyAlignment="1">
      <alignment horizontal="center" vertical="top"/>
    </xf>
    <xf numFmtId="0" fontId="59" fillId="9" borderId="46" xfId="15" applyFont="1" applyFill="1" applyBorder="1" applyAlignment="1">
      <alignment horizontal="center" vertical="top"/>
    </xf>
    <xf numFmtId="0" fontId="59" fillId="9" borderId="44" xfId="15" applyFont="1" applyFill="1" applyBorder="1" applyAlignment="1">
      <alignment horizontal="center" vertical="top"/>
    </xf>
    <xf numFmtId="0" fontId="62" fillId="0" borderId="38" xfId="15" applyFont="1" applyBorder="1" applyAlignment="1">
      <alignment horizontal="center" vertical="top" textRotation="180" wrapText="1"/>
    </xf>
    <xf numFmtId="0" fontId="62" fillId="0" borderId="50" xfId="15" applyFont="1" applyBorder="1" applyAlignment="1">
      <alignment horizontal="center" vertical="top" textRotation="180" wrapText="1"/>
    </xf>
    <xf numFmtId="0" fontId="59" fillId="0" borderId="52" xfId="15" applyFont="1" applyBorder="1" applyAlignment="1">
      <alignment horizontal="center" vertical="top" textRotation="180" wrapText="1"/>
    </xf>
    <xf numFmtId="0" fontId="59" fillId="0" borderId="49" xfId="15" applyFont="1" applyBorder="1" applyAlignment="1">
      <alignment horizontal="center" vertical="top" textRotation="180" wrapText="1"/>
    </xf>
    <xf numFmtId="0" fontId="62" fillId="0" borderId="40" xfId="15" applyFont="1" applyBorder="1" applyAlignment="1">
      <alignment horizontal="center" vertical="top"/>
    </xf>
    <xf numFmtId="0" fontId="62" fillId="0" borderId="29" xfId="15" applyFont="1" applyBorder="1" applyAlignment="1">
      <alignment horizontal="center" vertical="top"/>
    </xf>
    <xf numFmtId="9" fontId="62" fillId="0" borderId="40" xfId="7" applyFont="1" applyBorder="1" applyAlignment="1">
      <alignment horizontal="center" vertical="top"/>
    </xf>
    <xf numFmtId="9" fontId="62" fillId="0" borderId="29" xfId="7" applyFont="1" applyBorder="1" applyAlignment="1">
      <alignment horizontal="center" vertical="top"/>
    </xf>
    <xf numFmtId="172" fontId="62" fillId="0" borderId="40" xfId="15" applyNumberFormat="1" applyFont="1" applyBorder="1" applyAlignment="1">
      <alignment horizontal="center" vertical="top"/>
    </xf>
    <xf numFmtId="172" fontId="62" fillId="0" borderId="29" xfId="15" applyNumberFormat="1" applyFont="1" applyBorder="1" applyAlignment="1">
      <alignment horizontal="center" vertical="top"/>
    </xf>
    <xf numFmtId="169" fontId="62" fillId="0" borderId="40" xfId="15" applyNumberFormat="1" applyFont="1" applyBorder="1" applyAlignment="1">
      <alignment horizontal="center" vertical="top"/>
    </xf>
    <xf numFmtId="169" fontId="62" fillId="0" borderId="29" xfId="15" applyNumberFormat="1" applyFont="1" applyBorder="1" applyAlignment="1">
      <alignment horizontal="center" vertical="top"/>
    </xf>
    <xf numFmtId="0" fontId="59" fillId="0" borderId="41" xfId="15" applyFont="1" applyBorder="1" applyAlignment="1">
      <alignment horizontal="center" vertical="top"/>
    </xf>
    <xf numFmtId="0" fontId="62" fillId="0" borderId="47" xfId="15" applyFont="1" applyBorder="1" applyAlignment="1">
      <alignment horizontal="left" vertical="top" wrapText="1"/>
    </xf>
    <xf numFmtId="172" fontId="62" fillId="0" borderId="47" xfId="15" applyNumberFormat="1" applyFont="1" applyBorder="1" applyAlignment="1">
      <alignment horizontal="center" vertical="top"/>
    </xf>
    <xf numFmtId="169" fontId="62" fillId="0" borderId="47" xfId="15" applyNumberFormat="1" applyFont="1" applyBorder="1" applyAlignment="1">
      <alignment horizontal="center" vertical="top"/>
    </xf>
  </cellXfs>
  <cellStyles count="22">
    <cellStyle name="Euro" xfId="1" xr:uid="{00000000-0005-0000-0000-000000000000}"/>
    <cellStyle name="Milliers" xfId="9" builtinId="3"/>
    <cellStyle name="Milliers 2" xfId="19" xr:uid="{7681630B-5DEA-4288-91F9-64C2AF1AB06F}"/>
    <cellStyle name="Milliers 2 2" xfId="18" xr:uid="{C3538AE5-E09E-4A83-BE24-A9011B26D0ED}"/>
    <cellStyle name="Milliers_EN_SopraGroup_tableaux_com_fi_2009" xfId="2" xr:uid="{00000000-0005-0000-0000-000002000000}"/>
    <cellStyle name="Milliers_FR_SopraGroup_tableaux_com_fi_2009" xfId="3" xr:uid="{00000000-0005-0000-0000-000003000000}"/>
    <cellStyle name="Normal" xfId="0" builtinId="0"/>
    <cellStyle name="Normal 2" xfId="10" xr:uid="{00000000-0005-0000-0000-000005000000}"/>
    <cellStyle name="Normal 2 2" xfId="14" xr:uid="{3DAD4D0C-D41F-4D5E-8961-C210DFBCE52E}"/>
    <cellStyle name="Normal 3" xfId="8" xr:uid="{00000000-0005-0000-0000-000006000000}"/>
    <cellStyle name="Normal 3 2" xfId="20" xr:uid="{3D37E03D-D170-4DB2-BA3A-8391C3FDFBFE}"/>
    <cellStyle name="Normal 4" xfId="11" xr:uid="{00000000-0005-0000-0000-000007000000}"/>
    <cellStyle name="Normal 5" xfId="12" xr:uid="{00000000-0005-0000-0000-000008000000}"/>
    <cellStyle name="Normal 6" xfId="13" xr:uid="{0727C0B3-BEE5-47E2-8348-12BDA5A53958}"/>
    <cellStyle name="Normal 7" xfId="15" xr:uid="{7109616F-FF49-4D5F-862A-7D7B6A92B656}"/>
    <cellStyle name="Normal_Document Référence 2004" xfId="4" xr:uid="{00000000-0005-0000-0000-000009000000}"/>
    <cellStyle name="Normal_Flux de trésorerie" xfId="5" xr:uid="{00000000-0005-0000-0000-00000A000000}"/>
    <cellStyle name="Normal_FR_SopraGroup_tableaux_com_fi_2009" xfId="6" xr:uid="{00000000-0005-0000-0000-00000B000000}"/>
    <cellStyle name="Pourcentage" xfId="7" builtinId="5"/>
    <cellStyle name="Pourcentage 2" xfId="16" xr:uid="{B23DAB5B-94DD-4D35-AA7F-E83131D919B4}"/>
    <cellStyle name="Pourcentage 2 2" xfId="17" xr:uid="{E44D5714-7305-4691-BFD9-BEECC0F3F88A}"/>
    <cellStyle name="Pourcentage 3" xfId="21" xr:uid="{111AE4C0-0242-48EF-B20D-158C7FDEE3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51519"/>
      <rgbColor rgb="00FFFFFF"/>
      <rgbColor rgb="00FFFFFF"/>
      <rgbColor rgb="00FFFFFF"/>
      <rgbColor rgb="00FFFFFF"/>
      <rgbColor rgb="00FFFFFF"/>
      <rgbColor rgb="00FFFFFF"/>
      <rgbColor rgb="00FFFFFF"/>
      <rgbColor rgb="00000000"/>
      <rgbColor rgb="008AB6D2"/>
      <rgbColor rgb="00FFFFFF"/>
      <rgbColor rgb="00D2DADC"/>
      <rgbColor rgb="00FFFFFF"/>
      <rgbColor rgb="008AABD2"/>
      <rgbColor rgb="00C0C0C0"/>
      <rgbColor rgb="00FFFFFF"/>
      <rgbColor rgb="00E51519"/>
      <rgbColor rgb="00DCD6D2"/>
      <rgbColor rgb="00D2DADC"/>
      <rgbColor rgb="00F6BE5F"/>
      <rgbColor rgb="00E4B275"/>
      <rgbColor rgb="008AB6D2"/>
      <rgbColor rgb="008AABD2"/>
      <rgbColor rgb="00E86A47"/>
      <rgbColor rgb="00E51519"/>
      <rgbColor rgb="00DCD6D2"/>
      <rgbColor rgb="00D2DADC"/>
      <rgbColor rgb="00F6BE5F"/>
      <rgbColor rgb="00E4B275"/>
      <rgbColor rgb="008AB6D2"/>
      <rgbColor rgb="008AABD2"/>
      <rgbColor rgb="000000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DCD6D2"/>
      <rgbColor rgb="00FFFFFF"/>
      <rgbColor rgb="00969696"/>
      <rgbColor rgb="00D2A68A"/>
      <rgbColor rgb="00FFFFFF"/>
      <rgbColor rgb="00E4B275"/>
      <rgbColor rgb="00F6BE5F"/>
      <rgbColor rgb="00E86A47"/>
      <rgbColor rgb="00FFFFFF"/>
      <rgbColor rgb="00FFFFFF"/>
      <rgbColor rgb="00FFFFFF"/>
    </indexed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731716</xdr:colOff>
      <xdr:row>4</xdr:row>
      <xdr:rowOff>84631</xdr:rowOff>
    </xdr:to>
    <xdr:pic>
      <xdr:nvPicPr>
        <xdr:cNvPr id="3" name="Image 2">
          <a:extLst>
            <a:ext uri="{FF2B5EF4-FFF2-40B4-BE49-F238E27FC236}">
              <a16:creationId xmlns:a16="http://schemas.microsoft.com/office/drawing/2014/main" id="{70F4A05F-79E3-7654-28F6-D74D5083C99E}"/>
            </a:ext>
          </a:extLst>
        </xdr:cNvPr>
        <xdr:cNvPicPr>
          <a:picLocks noChangeAspect="1"/>
        </xdr:cNvPicPr>
      </xdr:nvPicPr>
      <xdr:blipFill>
        <a:blip xmlns:r="http://schemas.openxmlformats.org/officeDocument/2006/relationships" r:embed="rId1"/>
        <a:stretch>
          <a:fillRect/>
        </a:stretch>
      </xdr:blipFill>
      <xdr:spPr>
        <a:xfrm>
          <a:off x="762000" y="158750"/>
          <a:ext cx="2255716" cy="56088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2258891" cy="573074"/>
    <xdr:pic>
      <xdr:nvPicPr>
        <xdr:cNvPr id="2" name="Image 1">
          <a:extLst>
            <a:ext uri="{FF2B5EF4-FFF2-40B4-BE49-F238E27FC236}">
              <a16:creationId xmlns:a16="http://schemas.microsoft.com/office/drawing/2014/main" id="{8326B721-D00F-4BD3-B435-A37118CF79A3}"/>
            </a:ext>
          </a:extLst>
        </xdr:cNvPr>
        <xdr:cNvPicPr>
          <a:picLocks noChangeAspect="1"/>
        </xdr:cNvPicPr>
      </xdr:nvPicPr>
      <xdr:blipFill>
        <a:blip xmlns:r="http://schemas.openxmlformats.org/officeDocument/2006/relationships" r:embed="rId1"/>
        <a:stretch>
          <a:fillRect/>
        </a:stretch>
      </xdr:blipFill>
      <xdr:spPr>
        <a:xfrm>
          <a:off x="0" y="0"/>
          <a:ext cx="2258891" cy="573074"/>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2255716" cy="581691"/>
    <xdr:pic>
      <xdr:nvPicPr>
        <xdr:cNvPr id="2" name="Image 1">
          <a:extLst>
            <a:ext uri="{FF2B5EF4-FFF2-40B4-BE49-F238E27FC236}">
              <a16:creationId xmlns:a16="http://schemas.microsoft.com/office/drawing/2014/main" id="{95363EB4-8E85-48FB-940E-B56C44063B55}"/>
            </a:ext>
          </a:extLst>
        </xdr:cNvPr>
        <xdr:cNvPicPr>
          <a:picLocks noChangeAspect="1"/>
        </xdr:cNvPicPr>
      </xdr:nvPicPr>
      <xdr:blipFill>
        <a:blip xmlns:r="http://schemas.openxmlformats.org/officeDocument/2006/relationships" r:embed="rId1"/>
        <a:stretch>
          <a:fillRect/>
        </a:stretch>
      </xdr:blipFill>
      <xdr:spPr>
        <a:xfrm>
          <a:off x="0" y="0"/>
          <a:ext cx="2255716" cy="58169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9072</xdr:rowOff>
    </xdr:from>
    <xdr:ext cx="2257425" cy="571500"/>
    <xdr:pic>
      <xdr:nvPicPr>
        <xdr:cNvPr id="2" name="Image 2">
          <a:extLst>
            <a:ext uri="{FF2B5EF4-FFF2-40B4-BE49-F238E27FC236}">
              <a16:creationId xmlns:a16="http://schemas.microsoft.com/office/drawing/2014/main" id="{E622B30A-E6C6-4D43-96E3-AAAEF03DCB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72"/>
          <a:ext cx="22574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9072</xdr:rowOff>
    </xdr:from>
    <xdr:to>
      <xdr:col>0</xdr:col>
      <xdr:colOff>2267909</xdr:colOff>
      <xdr:row>3</xdr:row>
      <xdr:rowOff>137498</xdr:rowOff>
    </xdr:to>
    <xdr:pic>
      <xdr:nvPicPr>
        <xdr:cNvPr id="4" name="Image 3">
          <a:extLst>
            <a:ext uri="{FF2B5EF4-FFF2-40B4-BE49-F238E27FC236}">
              <a16:creationId xmlns:a16="http://schemas.microsoft.com/office/drawing/2014/main" id="{66EF33E2-49A8-496B-B716-005CBF145EEE}"/>
            </a:ext>
          </a:extLst>
        </xdr:cNvPr>
        <xdr:cNvPicPr>
          <a:picLocks noChangeAspect="1"/>
        </xdr:cNvPicPr>
      </xdr:nvPicPr>
      <xdr:blipFill>
        <a:blip xmlns:r="http://schemas.openxmlformats.org/officeDocument/2006/relationships" r:embed="rId2"/>
        <a:stretch>
          <a:fillRect/>
        </a:stretch>
      </xdr:blipFill>
      <xdr:spPr>
        <a:xfrm>
          <a:off x="0" y="9072"/>
          <a:ext cx="2267909" cy="56385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2255716" cy="568538"/>
    <xdr:pic>
      <xdr:nvPicPr>
        <xdr:cNvPr id="2" name="Image 1">
          <a:extLst>
            <a:ext uri="{FF2B5EF4-FFF2-40B4-BE49-F238E27FC236}">
              <a16:creationId xmlns:a16="http://schemas.microsoft.com/office/drawing/2014/main" id="{DE93EC3D-506E-441B-A435-76E893934EEE}"/>
            </a:ext>
          </a:extLst>
        </xdr:cNvPr>
        <xdr:cNvPicPr>
          <a:picLocks noChangeAspect="1"/>
        </xdr:cNvPicPr>
      </xdr:nvPicPr>
      <xdr:blipFill>
        <a:blip xmlns:r="http://schemas.openxmlformats.org/officeDocument/2006/relationships" r:embed="rId1"/>
        <a:stretch>
          <a:fillRect/>
        </a:stretch>
      </xdr:blipFill>
      <xdr:spPr>
        <a:xfrm>
          <a:off x="0" y="0"/>
          <a:ext cx="2255716" cy="568538"/>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2264787" cy="600288"/>
    <xdr:pic>
      <xdr:nvPicPr>
        <xdr:cNvPr id="2" name="Image 1">
          <a:extLst>
            <a:ext uri="{FF2B5EF4-FFF2-40B4-BE49-F238E27FC236}">
              <a16:creationId xmlns:a16="http://schemas.microsoft.com/office/drawing/2014/main" id="{A9850FC6-B021-458B-A784-EB6EC9209AA0}"/>
            </a:ext>
          </a:extLst>
        </xdr:cNvPr>
        <xdr:cNvPicPr>
          <a:picLocks noChangeAspect="1"/>
        </xdr:cNvPicPr>
      </xdr:nvPicPr>
      <xdr:blipFill>
        <a:blip xmlns:r="http://schemas.openxmlformats.org/officeDocument/2006/relationships" r:embed="rId1"/>
        <a:stretch>
          <a:fillRect/>
        </a:stretch>
      </xdr:blipFill>
      <xdr:spPr>
        <a:xfrm>
          <a:off x="0" y="0"/>
          <a:ext cx="2264787" cy="600288"/>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2264787" cy="600288"/>
    <xdr:pic>
      <xdr:nvPicPr>
        <xdr:cNvPr id="2" name="Image 1">
          <a:extLst>
            <a:ext uri="{FF2B5EF4-FFF2-40B4-BE49-F238E27FC236}">
              <a16:creationId xmlns:a16="http://schemas.microsoft.com/office/drawing/2014/main" id="{F586861C-1424-4270-BCCE-DE479B468A50}"/>
            </a:ext>
          </a:extLst>
        </xdr:cNvPr>
        <xdr:cNvPicPr>
          <a:picLocks noChangeAspect="1"/>
        </xdr:cNvPicPr>
      </xdr:nvPicPr>
      <xdr:blipFill>
        <a:blip xmlns:r="http://schemas.openxmlformats.org/officeDocument/2006/relationships" r:embed="rId1"/>
        <a:stretch>
          <a:fillRect/>
        </a:stretch>
      </xdr:blipFill>
      <xdr:spPr>
        <a:xfrm>
          <a:off x="0" y="0"/>
          <a:ext cx="2264787" cy="600288"/>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2255716" cy="565363"/>
    <xdr:pic>
      <xdr:nvPicPr>
        <xdr:cNvPr id="2" name="Image 1">
          <a:extLst>
            <a:ext uri="{FF2B5EF4-FFF2-40B4-BE49-F238E27FC236}">
              <a16:creationId xmlns:a16="http://schemas.microsoft.com/office/drawing/2014/main" id="{A703ACDF-AED3-4CFF-9E6A-9FF8D6486DE6}"/>
            </a:ext>
          </a:extLst>
        </xdr:cNvPr>
        <xdr:cNvPicPr>
          <a:picLocks noChangeAspect="1"/>
        </xdr:cNvPicPr>
      </xdr:nvPicPr>
      <xdr:blipFill>
        <a:blip xmlns:r="http://schemas.openxmlformats.org/officeDocument/2006/relationships" r:embed="rId1"/>
        <a:stretch>
          <a:fillRect/>
        </a:stretch>
      </xdr:blipFill>
      <xdr:spPr>
        <a:xfrm>
          <a:off x="0" y="0"/>
          <a:ext cx="2255716" cy="565363"/>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2254204" cy="568538"/>
    <xdr:pic>
      <xdr:nvPicPr>
        <xdr:cNvPr id="2" name="Image 1">
          <a:extLst>
            <a:ext uri="{FF2B5EF4-FFF2-40B4-BE49-F238E27FC236}">
              <a16:creationId xmlns:a16="http://schemas.microsoft.com/office/drawing/2014/main" id="{1F305DE1-16CC-4E66-B449-316DE80C575F}"/>
            </a:ext>
          </a:extLst>
        </xdr:cNvPr>
        <xdr:cNvPicPr>
          <a:picLocks noChangeAspect="1"/>
        </xdr:cNvPicPr>
      </xdr:nvPicPr>
      <xdr:blipFill>
        <a:blip xmlns:r="http://schemas.openxmlformats.org/officeDocument/2006/relationships" r:embed="rId1"/>
        <a:stretch>
          <a:fillRect/>
        </a:stretch>
      </xdr:blipFill>
      <xdr:spPr>
        <a:xfrm>
          <a:off x="0" y="0"/>
          <a:ext cx="2254204" cy="568538"/>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2267909</xdr:colOff>
      <xdr:row>3</xdr:row>
      <xdr:rowOff>189659</xdr:rowOff>
    </xdr:to>
    <xdr:pic>
      <xdr:nvPicPr>
        <xdr:cNvPr id="2" name="Image 1">
          <a:extLst>
            <a:ext uri="{FF2B5EF4-FFF2-40B4-BE49-F238E27FC236}">
              <a16:creationId xmlns:a16="http://schemas.microsoft.com/office/drawing/2014/main" id="{4A637EB1-33BE-6E5B-CB62-635792E2730B}"/>
            </a:ext>
          </a:extLst>
        </xdr:cNvPr>
        <xdr:cNvPicPr>
          <a:picLocks noChangeAspect="1"/>
        </xdr:cNvPicPr>
      </xdr:nvPicPr>
      <xdr:blipFill>
        <a:blip xmlns:r="http://schemas.openxmlformats.org/officeDocument/2006/relationships" r:embed="rId1"/>
        <a:stretch>
          <a:fillRect/>
        </a:stretch>
      </xdr:blipFill>
      <xdr:spPr>
        <a:xfrm>
          <a:off x="0" y="182563"/>
          <a:ext cx="2267909" cy="55478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2267909</xdr:colOff>
      <xdr:row>3</xdr:row>
      <xdr:rowOff>7096</xdr:rowOff>
    </xdr:to>
    <xdr:pic>
      <xdr:nvPicPr>
        <xdr:cNvPr id="2" name="Image 1">
          <a:extLst>
            <a:ext uri="{FF2B5EF4-FFF2-40B4-BE49-F238E27FC236}">
              <a16:creationId xmlns:a16="http://schemas.microsoft.com/office/drawing/2014/main" id="{A96EF834-150E-5CF0-504D-86393F779A7C}"/>
            </a:ext>
          </a:extLst>
        </xdr:cNvPr>
        <xdr:cNvPicPr>
          <a:picLocks noChangeAspect="1"/>
        </xdr:cNvPicPr>
      </xdr:nvPicPr>
      <xdr:blipFill>
        <a:blip xmlns:r="http://schemas.openxmlformats.org/officeDocument/2006/relationships" r:embed="rId1"/>
        <a:stretch>
          <a:fillRect/>
        </a:stretch>
      </xdr:blipFill>
      <xdr:spPr>
        <a:xfrm>
          <a:off x="0" y="0"/>
          <a:ext cx="2267909" cy="554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2270011</xdr:colOff>
      <xdr:row>3</xdr:row>
      <xdr:rowOff>64186</xdr:rowOff>
    </xdr:to>
    <xdr:pic>
      <xdr:nvPicPr>
        <xdr:cNvPr id="1247" name="Image 2">
          <a:extLst>
            <a:ext uri="{FF2B5EF4-FFF2-40B4-BE49-F238E27FC236}">
              <a16:creationId xmlns:a16="http://schemas.microsoft.com/office/drawing/2014/main" id="{0ECA7C78-6717-47B7-9FDE-32059FED4E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7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9072</xdr:colOff>
      <xdr:row>0</xdr:row>
      <xdr:rowOff>45357</xdr:rowOff>
    </xdr:from>
    <xdr:to>
      <xdr:col>1</xdr:col>
      <xdr:colOff>108910</xdr:colOff>
      <xdr:row>3</xdr:row>
      <xdr:rowOff>55855</xdr:rowOff>
    </xdr:to>
    <xdr:pic>
      <xdr:nvPicPr>
        <xdr:cNvPr id="2" name="Image 1">
          <a:extLst>
            <a:ext uri="{FF2B5EF4-FFF2-40B4-BE49-F238E27FC236}">
              <a16:creationId xmlns:a16="http://schemas.microsoft.com/office/drawing/2014/main" id="{098197C8-877E-7202-E5C4-728D3F220CB8}"/>
            </a:ext>
          </a:extLst>
        </xdr:cNvPr>
        <xdr:cNvPicPr>
          <a:picLocks noChangeAspect="1"/>
        </xdr:cNvPicPr>
      </xdr:nvPicPr>
      <xdr:blipFill>
        <a:blip xmlns:r="http://schemas.openxmlformats.org/officeDocument/2006/relationships" r:embed="rId1"/>
        <a:stretch>
          <a:fillRect/>
        </a:stretch>
      </xdr:blipFill>
      <xdr:spPr>
        <a:xfrm>
          <a:off x="9072" y="45357"/>
          <a:ext cx="2267909" cy="5547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2251804</xdr:colOff>
      <xdr:row>3</xdr:row>
      <xdr:rowOff>66613</xdr:rowOff>
    </xdr:to>
    <xdr:pic>
      <xdr:nvPicPr>
        <xdr:cNvPr id="2" name="Image 2">
          <a:extLst>
            <a:ext uri="{FF2B5EF4-FFF2-40B4-BE49-F238E27FC236}">
              <a16:creationId xmlns:a16="http://schemas.microsoft.com/office/drawing/2014/main" id="{29847EB5-9F05-4F30-BC3F-FB36FDBB62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7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2250038</xdr:colOff>
      <xdr:row>3</xdr:row>
      <xdr:rowOff>43543</xdr:rowOff>
    </xdr:to>
    <xdr:pic>
      <xdr:nvPicPr>
        <xdr:cNvPr id="2" name="Image 2">
          <a:extLst>
            <a:ext uri="{FF2B5EF4-FFF2-40B4-BE49-F238E27FC236}">
              <a16:creationId xmlns:a16="http://schemas.microsoft.com/office/drawing/2014/main" id="{34D24996-FD97-4BD5-8C81-B9E1066F11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7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2271769</xdr:colOff>
      <xdr:row>3</xdr:row>
      <xdr:rowOff>98908</xdr:rowOff>
    </xdr:to>
    <xdr:pic>
      <xdr:nvPicPr>
        <xdr:cNvPr id="2" name="Image 2">
          <a:extLst>
            <a:ext uri="{FF2B5EF4-FFF2-40B4-BE49-F238E27FC236}">
              <a16:creationId xmlns:a16="http://schemas.microsoft.com/office/drawing/2014/main" id="{0AD53B05-9031-4592-8FF7-87B994CF2B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7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2257425</xdr:colOff>
      <xdr:row>3</xdr:row>
      <xdr:rowOff>76200</xdr:rowOff>
    </xdr:to>
    <xdr:pic>
      <xdr:nvPicPr>
        <xdr:cNvPr id="2" name="Image 2">
          <a:extLst>
            <a:ext uri="{FF2B5EF4-FFF2-40B4-BE49-F238E27FC236}">
              <a16:creationId xmlns:a16="http://schemas.microsoft.com/office/drawing/2014/main" id="{275C2D68-066C-451A-B404-1CC87E6486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7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731716</xdr:colOff>
      <xdr:row>4</xdr:row>
      <xdr:rowOff>84631</xdr:rowOff>
    </xdr:to>
    <xdr:pic>
      <xdr:nvPicPr>
        <xdr:cNvPr id="2" name="Image 1">
          <a:extLst>
            <a:ext uri="{FF2B5EF4-FFF2-40B4-BE49-F238E27FC236}">
              <a16:creationId xmlns:a16="http://schemas.microsoft.com/office/drawing/2014/main" id="{0F5E9714-E35A-A7C8-8FAF-D49B0AA620C7}"/>
            </a:ext>
          </a:extLst>
        </xdr:cNvPr>
        <xdr:cNvPicPr>
          <a:picLocks noChangeAspect="1"/>
        </xdr:cNvPicPr>
      </xdr:nvPicPr>
      <xdr:blipFill>
        <a:blip xmlns:r="http://schemas.openxmlformats.org/officeDocument/2006/relationships" r:embed="rId1"/>
        <a:stretch>
          <a:fillRect/>
        </a:stretch>
      </xdr:blipFill>
      <xdr:spPr>
        <a:xfrm>
          <a:off x="762000" y="158750"/>
          <a:ext cx="2255716" cy="560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254250" cy="571500"/>
    <xdr:pic>
      <xdr:nvPicPr>
        <xdr:cNvPr id="2" name="Image 2">
          <a:extLst>
            <a:ext uri="{FF2B5EF4-FFF2-40B4-BE49-F238E27FC236}">
              <a16:creationId xmlns:a16="http://schemas.microsoft.com/office/drawing/2014/main" id="{EAF70E6B-C118-499C-A642-3C9DE2402A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42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2255716" cy="581691"/>
    <xdr:pic>
      <xdr:nvPicPr>
        <xdr:cNvPr id="2" name="Image 1">
          <a:extLst>
            <a:ext uri="{FF2B5EF4-FFF2-40B4-BE49-F238E27FC236}">
              <a16:creationId xmlns:a16="http://schemas.microsoft.com/office/drawing/2014/main" id="{3FF241AF-9460-41AD-AA67-EB15E5FC0C35}"/>
            </a:ext>
          </a:extLst>
        </xdr:cNvPr>
        <xdr:cNvPicPr>
          <a:picLocks noChangeAspect="1"/>
        </xdr:cNvPicPr>
      </xdr:nvPicPr>
      <xdr:blipFill>
        <a:blip xmlns:r="http://schemas.openxmlformats.org/officeDocument/2006/relationships" r:embed="rId1"/>
        <a:stretch>
          <a:fillRect/>
        </a:stretch>
      </xdr:blipFill>
      <xdr:spPr>
        <a:xfrm>
          <a:off x="0" y="0"/>
          <a:ext cx="2255716" cy="581691"/>
        </a:xfrm>
        <a:prstGeom prst="rect">
          <a:avLst/>
        </a:prstGeom>
      </xdr:spPr>
    </xdr:pic>
    <xdr:clientData/>
  </xdr:oneCellAnchor>
  <xdr:twoCellAnchor editAs="oneCell">
    <xdr:from>
      <xdr:col>0</xdr:col>
      <xdr:colOff>0</xdr:colOff>
      <xdr:row>0</xdr:row>
      <xdr:rowOff>0</xdr:rowOff>
    </xdr:from>
    <xdr:to>
      <xdr:col>0</xdr:col>
      <xdr:colOff>2267909</xdr:colOff>
      <xdr:row>3</xdr:row>
      <xdr:rowOff>128426</xdr:rowOff>
    </xdr:to>
    <xdr:pic>
      <xdr:nvPicPr>
        <xdr:cNvPr id="3" name="Image 2">
          <a:extLst>
            <a:ext uri="{FF2B5EF4-FFF2-40B4-BE49-F238E27FC236}">
              <a16:creationId xmlns:a16="http://schemas.microsoft.com/office/drawing/2014/main" id="{43222D65-4F50-4B29-95B0-39D53832D90B}"/>
            </a:ext>
          </a:extLst>
        </xdr:cNvPr>
        <xdr:cNvPicPr>
          <a:picLocks noChangeAspect="1"/>
        </xdr:cNvPicPr>
      </xdr:nvPicPr>
      <xdr:blipFill>
        <a:blip xmlns:r="http://schemas.openxmlformats.org/officeDocument/2006/relationships" r:embed="rId2"/>
        <a:stretch>
          <a:fillRect/>
        </a:stretch>
      </xdr:blipFill>
      <xdr:spPr>
        <a:xfrm>
          <a:off x="0" y="0"/>
          <a:ext cx="2267909" cy="5638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presufs01.wins.sopra\E\WINDOWS\Temp\7zO2B3.tmp\Etats%20consolid&#233;s%20SOPRA%2030%20juin%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Paramètres"/>
      <sheetName val="Controle de cohérence"/>
      <sheetName val="Cpte résultat"/>
      <sheetName val="Gains  pertes comptab.en KP"/>
      <sheetName val="Bilan"/>
      <sheetName val="Var_cap.propres  format CNC"/>
      <sheetName val="Flux de tréso "/>
      <sheetName val="Sommaire (2)"/>
      <sheetName val="Sommaire (3)"/>
      <sheetName val="Périm.de conso"/>
      <sheetName val="Proforma"/>
      <sheetName val="Ecarts d'acquisition"/>
      <sheetName val="EA ventil.sect."/>
      <sheetName val="Immo. incorporelles"/>
      <sheetName val="Immos corpor. "/>
      <sheetName val="Titres mis en équiv"/>
      <sheetName val="Immo. financières"/>
      <sheetName val="Impôt différé "/>
      <sheetName val="Reports fiscaux"/>
      <sheetName val="Autres actifs non courants"/>
      <sheetName val="Créances d'exploitation"/>
      <sheetName val="Trésorerie nette "/>
      <sheetName val="Valeurs Mobilières Placement"/>
      <sheetName val="Plan options Sopra"/>
      <sheetName val="Options chap VII- 311211"/>
      <sheetName val="Attribution actions Axway"/>
      <sheetName val="Réserves"/>
      <sheetName val="Emprunts et dettes "/>
      <sheetName val="Dette locat financ"/>
      <sheetName val="Var - Endettement net IFRS "/>
      <sheetName val="Prov.retraite"/>
      <sheetName val="Prov.variation avec retraite"/>
      <sheetName val="Prov.variation hors retr 2011"/>
      <sheetName val="Prov.var détail"/>
      <sheetName val="Autres passifs non courants"/>
      <sheetName val="Autres dettes courantes"/>
      <sheetName val="Activité métiers"/>
      <sheetName val="Achats consommés"/>
      <sheetName val="Charges de personnel"/>
      <sheetName val="Charges externes"/>
      <sheetName val="DAP - RAP exploitation"/>
      <sheetName val="Résultat financier"/>
      <sheetName val="Résultat financier 06 12"/>
      <sheetName val="Résultat financier 12 11"/>
      <sheetName val="Résultat financier 06 11"/>
      <sheetName val="Charge d'impôt"/>
      <sheetName val="Preuve d'impôt"/>
      <sheetName val="SORIE Effet impot "/>
      <sheetName val="Résultat par action"/>
      <sheetName val="Res. sectoriels"/>
      <sheetName val="Actif sectoriel "/>
      <sheetName val="Instr.fin.au bilan"/>
      <sheetName val="Risque de crédit"/>
      <sheetName val="Dépréc créances clients"/>
      <sheetName val="Risque de liquidité"/>
      <sheetName val="Risque de taux (version B)"/>
      <sheetName val="Risque de taux (sensibilité)"/>
      <sheetName val="Risque de change"/>
      <sheetName val="Rémunération dirigeants"/>
      <sheetName val="Transactions avec stés Groupe"/>
      <sheetName val="Obligations contract."/>
      <sheetName val="Engagements hors bilan"/>
      <sheetName val="Nantissement"/>
      <sheetName val="Taux de change"/>
      <sheetName val="Taux - Conso A11"/>
      <sheetName val="BFR - Clients - IFRS"/>
      <sheetName val="BFR - Clients - IFRS (2)"/>
    </sheetNames>
    <sheetDataSet>
      <sheetData sheetId="0" refreshError="1"/>
      <sheetData sheetId="1">
        <row r="8">
          <cell r="C8" t="str">
            <v>Exercice 2011</v>
          </cell>
        </row>
        <row r="9">
          <cell r="C9" t="str">
            <v>1er Sem. 2011</v>
          </cell>
        </row>
        <row r="10">
          <cell r="C10" t="str">
            <v>1er Sem. 2012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94008-14A3-4717-87BA-2D72739246A1}">
  <dimension ref="B6:F6"/>
  <sheetViews>
    <sheetView tabSelected="1" workbookViewId="0"/>
  </sheetViews>
  <sheetFormatPr baseColWidth="10" defaultRowHeight="12.5" x14ac:dyDescent="0.25"/>
  <sheetData>
    <row r="6" spans="2:6" ht="13" x14ac:dyDescent="0.3">
      <c r="B6" s="448" t="s">
        <v>359</v>
      </c>
      <c r="C6" s="448"/>
      <c r="D6" s="448"/>
      <c r="E6" s="448"/>
      <c r="F6" s="448"/>
    </row>
  </sheetData>
  <mergeCells count="1">
    <mergeCell ref="B6:F6"/>
  </mergeCells>
  <pageMargins left="0.7" right="0.7" top="0.75" bottom="0.75" header="0.3" footer="0.3"/>
  <pageSetup paperSize="9" orientation="portrait" r:id="rId1"/>
  <headerFooter>
    <oddFooter>&amp;L&amp;1#&amp;"Tahoma"&amp;9&amp;KCF022BC2 – Usage restreint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11565-A76D-41F4-A8E4-756F652B217E}">
  <dimension ref="A7:O32"/>
  <sheetViews>
    <sheetView zoomScale="70" zoomScaleNormal="70" workbookViewId="0">
      <selection activeCell="B2" sqref="B2"/>
    </sheetView>
  </sheetViews>
  <sheetFormatPr baseColWidth="10" defaultColWidth="8.7265625" defaultRowHeight="15.5" x14ac:dyDescent="0.35"/>
  <cols>
    <col min="1" max="1" width="62" style="157" customWidth="1"/>
    <col min="2" max="4" width="4.7265625" style="156" customWidth="1"/>
    <col min="5" max="5" width="47.453125" style="156" customWidth="1"/>
    <col min="6" max="6" width="17.26953125" style="156" customWidth="1"/>
    <col min="7" max="7" width="12.1796875" style="156" customWidth="1"/>
    <col min="8" max="8" width="16" style="156" customWidth="1"/>
    <col min="9" max="9" width="14.453125" style="156" customWidth="1"/>
    <col min="10" max="10" width="18.1796875" style="156" customWidth="1"/>
    <col min="11" max="16384" width="8.7265625" style="156"/>
  </cols>
  <sheetData>
    <row r="7" spans="1:12" ht="19.5" x14ac:dyDescent="0.35">
      <c r="A7" s="474" t="s">
        <v>216</v>
      </c>
      <c r="B7" s="474"/>
      <c r="C7" s="474"/>
      <c r="D7" s="474"/>
      <c r="E7" s="474"/>
      <c r="F7" s="132"/>
      <c r="G7" s="132"/>
      <c r="H7" s="132"/>
      <c r="I7" s="132"/>
      <c r="J7" s="132"/>
      <c r="K7" s="158"/>
      <c r="L7" s="158"/>
    </row>
    <row r="8" spans="1:12" ht="14.5" x14ac:dyDescent="0.35">
      <c r="A8" s="155"/>
      <c r="B8" s="132"/>
      <c r="C8" s="132"/>
      <c r="D8" s="132"/>
      <c r="E8" s="132"/>
      <c r="F8" s="132"/>
      <c r="G8" s="132"/>
      <c r="H8" s="132"/>
      <c r="I8" s="132"/>
      <c r="J8" s="132"/>
      <c r="K8" s="158"/>
      <c r="L8" s="158"/>
    </row>
    <row r="9" spans="1:12" ht="14.5" x14ac:dyDescent="0.35">
      <c r="A9" s="154" t="s">
        <v>97</v>
      </c>
      <c r="B9" s="484" t="s">
        <v>146</v>
      </c>
      <c r="C9" s="484"/>
      <c r="D9" s="484"/>
      <c r="E9" s="180" t="s">
        <v>186</v>
      </c>
      <c r="F9" s="179" t="s">
        <v>215</v>
      </c>
      <c r="G9" s="171" t="s">
        <v>214</v>
      </c>
      <c r="H9" s="171" t="s">
        <v>213</v>
      </c>
      <c r="I9" s="171" t="s">
        <v>212</v>
      </c>
      <c r="J9" s="178" t="s">
        <v>211</v>
      </c>
      <c r="K9" s="158"/>
      <c r="L9" s="158"/>
    </row>
    <row r="10" spans="1:12" ht="23" x14ac:dyDescent="0.35">
      <c r="A10" s="177" t="s">
        <v>210</v>
      </c>
      <c r="B10" s="176">
        <v>1</v>
      </c>
      <c r="C10" s="176">
        <v>2</v>
      </c>
      <c r="D10" s="176">
        <v>3</v>
      </c>
      <c r="E10" s="146"/>
      <c r="F10" s="171" t="s">
        <v>197</v>
      </c>
      <c r="G10" s="146"/>
      <c r="H10" s="146"/>
      <c r="I10" s="146"/>
      <c r="J10" s="339"/>
      <c r="K10" s="158"/>
      <c r="L10" s="175"/>
    </row>
    <row r="11" spans="1:12" ht="14.5" x14ac:dyDescent="0.35">
      <c r="A11" s="150" t="s">
        <v>196</v>
      </c>
      <c r="B11" s="483" t="s">
        <v>190</v>
      </c>
      <c r="C11" s="483" t="s">
        <v>190</v>
      </c>
      <c r="D11" s="483" t="s">
        <v>190</v>
      </c>
      <c r="E11" s="475" t="s">
        <v>209</v>
      </c>
      <c r="F11" s="138">
        <v>51192</v>
      </c>
      <c r="G11" s="138">
        <v>41996</v>
      </c>
      <c r="H11" s="138">
        <v>17533</v>
      </c>
      <c r="I11" s="138">
        <v>11375</v>
      </c>
      <c r="J11" s="340">
        <v>17722</v>
      </c>
      <c r="K11" s="158"/>
      <c r="L11" s="158"/>
    </row>
    <row r="12" spans="1:12" ht="24.65" customHeight="1" x14ac:dyDescent="0.35">
      <c r="A12" s="149" t="s">
        <v>204</v>
      </c>
      <c r="B12" s="483"/>
      <c r="C12" s="483"/>
      <c r="D12" s="483"/>
      <c r="E12" s="476"/>
      <c r="F12" s="168" t="s">
        <v>149</v>
      </c>
      <c r="G12" s="143">
        <v>-0.36699999999999999</v>
      </c>
      <c r="H12" s="143">
        <v>-0.74</v>
      </c>
      <c r="I12" s="143">
        <v>-0.83499999999999996</v>
      </c>
      <c r="J12" s="343">
        <v>-0.75700000000000001</v>
      </c>
      <c r="K12" s="158"/>
      <c r="L12" s="174"/>
    </row>
    <row r="13" spans="1:12" ht="14.5" x14ac:dyDescent="0.35">
      <c r="A13" s="148" t="s">
        <v>208</v>
      </c>
      <c r="B13" s="140"/>
      <c r="C13" s="140"/>
      <c r="D13" s="140"/>
      <c r="E13" s="141"/>
      <c r="F13" s="165" t="s">
        <v>197</v>
      </c>
      <c r="G13" s="164"/>
      <c r="H13" s="164"/>
      <c r="I13" s="164"/>
      <c r="J13" s="347"/>
      <c r="K13" s="158"/>
      <c r="L13" s="158"/>
    </row>
    <row r="14" spans="1:12" ht="14.5" x14ac:dyDescent="0.35">
      <c r="A14" s="150" t="s">
        <v>201</v>
      </c>
      <c r="B14" s="483" t="s">
        <v>190</v>
      </c>
      <c r="C14" s="483" t="s">
        <v>190</v>
      </c>
      <c r="D14" s="483"/>
      <c r="E14" s="475" t="s">
        <v>207</v>
      </c>
      <c r="F14" s="138">
        <v>15234</v>
      </c>
      <c r="G14" s="138">
        <v>4336</v>
      </c>
      <c r="H14" s="138">
        <v>3400</v>
      </c>
      <c r="I14" s="138">
        <v>3125</v>
      </c>
      <c r="J14" s="340">
        <v>2319</v>
      </c>
      <c r="K14" s="158"/>
      <c r="L14" s="158"/>
    </row>
    <row r="15" spans="1:12" ht="14.5" x14ac:dyDescent="0.35">
      <c r="A15" s="149" t="s">
        <v>204</v>
      </c>
      <c r="B15" s="483"/>
      <c r="C15" s="483"/>
      <c r="D15" s="483"/>
      <c r="E15" s="476"/>
      <c r="F15" s="151" t="s">
        <v>149</v>
      </c>
      <c r="G15" s="173">
        <v>-0.76</v>
      </c>
      <c r="H15" s="173">
        <v>-0.81</v>
      </c>
      <c r="I15" s="173">
        <v>-0.83</v>
      </c>
      <c r="J15" s="348">
        <v>-0.89</v>
      </c>
      <c r="K15" s="158"/>
      <c r="L15" s="158"/>
    </row>
    <row r="16" spans="1:12" ht="14.5" x14ac:dyDescent="0.35">
      <c r="A16" s="148" t="s">
        <v>206</v>
      </c>
      <c r="B16" s="140"/>
      <c r="C16" s="140"/>
      <c r="D16" s="140"/>
      <c r="E16" s="476"/>
      <c r="F16" s="171" t="s">
        <v>197</v>
      </c>
      <c r="G16" s="151"/>
      <c r="H16" s="151"/>
      <c r="I16" s="151"/>
      <c r="J16" s="342"/>
      <c r="K16" s="158"/>
      <c r="L16" s="158"/>
    </row>
    <row r="17" spans="1:15" ht="14.5" x14ac:dyDescent="0.35">
      <c r="A17" s="150" t="s">
        <v>196</v>
      </c>
      <c r="B17" s="483" t="s">
        <v>190</v>
      </c>
      <c r="C17" s="483" t="s">
        <v>190</v>
      </c>
      <c r="D17" s="483"/>
      <c r="E17" s="476"/>
      <c r="F17" s="138">
        <v>2726</v>
      </c>
      <c r="G17" s="138">
        <v>54</v>
      </c>
      <c r="H17" s="138">
        <v>39</v>
      </c>
      <c r="I17" s="138">
        <v>27</v>
      </c>
      <c r="J17" s="340">
        <v>30</v>
      </c>
      <c r="K17" s="158"/>
      <c r="L17" s="158"/>
    </row>
    <row r="18" spans="1:15" ht="14.5" x14ac:dyDescent="0.35">
      <c r="A18" s="149" t="s">
        <v>204</v>
      </c>
      <c r="B18" s="483"/>
      <c r="C18" s="483"/>
      <c r="D18" s="483"/>
      <c r="E18" s="476"/>
      <c r="F18" s="151" t="s">
        <v>149</v>
      </c>
      <c r="G18" s="172">
        <v>-0.98299999999999998</v>
      </c>
      <c r="H18" s="172">
        <v>-0.98799999999999999</v>
      </c>
      <c r="I18" s="172">
        <v>-0.99299999999999999</v>
      </c>
      <c r="J18" s="349">
        <v>-0.99199999999999999</v>
      </c>
      <c r="K18" s="158"/>
      <c r="L18" s="158"/>
    </row>
    <row r="19" spans="1:15" ht="14.5" x14ac:dyDescent="0.35">
      <c r="A19" s="148" t="s">
        <v>205</v>
      </c>
      <c r="B19" s="140"/>
      <c r="C19" s="140"/>
      <c r="D19" s="140"/>
      <c r="E19" s="476"/>
      <c r="F19" s="171" t="s">
        <v>197</v>
      </c>
      <c r="G19" s="151"/>
      <c r="H19" s="151"/>
      <c r="I19" s="151"/>
      <c r="J19" s="342"/>
      <c r="K19" s="158"/>
      <c r="L19" s="158"/>
      <c r="N19" s="170"/>
      <c r="O19" s="169"/>
    </row>
    <row r="20" spans="1:15" ht="14.5" x14ac:dyDescent="0.35">
      <c r="A20" s="150" t="s">
        <v>201</v>
      </c>
      <c r="B20" s="483"/>
      <c r="C20" s="483"/>
      <c r="D20" s="483" t="s">
        <v>190</v>
      </c>
      <c r="E20" s="476"/>
      <c r="F20" s="138">
        <v>1227</v>
      </c>
      <c r="G20" s="138">
        <v>1250</v>
      </c>
      <c r="H20" s="138">
        <v>1132</v>
      </c>
      <c r="I20" s="138">
        <v>141</v>
      </c>
      <c r="J20" s="340">
        <v>191</v>
      </c>
      <c r="K20" s="158"/>
      <c r="L20" s="158"/>
      <c r="N20" s="169"/>
      <c r="O20" s="169"/>
    </row>
    <row r="21" spans="1:15" ht="14.5" x14ac:dyDescent="0.35">
      <c r="A21" s="149" t="s">
        <v>204</v>
      </c>
      <c r="B21" s="483"/>
      <c r="C21" s="483"/>
      <c r="D21" s="483"/>
      <c r="E21" s="476"/>
      <c r="F21" s="168" t="s">
        <v>149</v>
      </c>
      <c r="G21" s="144">
        <v>-0.13</v>
      </c>
      <c r="H21" s="144">
        <v>-0.23</v>
      </c>
      <c r="I21" s="144">
        <v>-0.91</v>
      </c>
      <c r="J21" s="350">
        <v>-0.89</v>
      </c>
      <c r="K21" s="158"/>
      <c r="L21" s="158"/>
      <c r="N21" s="170"/>
      <c r="O21" s="169"/>
    </row>
    <row r="22" spans="1:15" ht="14.5" x14ac:dyDescent="0.35">
      <c r="A22" s="142" t="s">
        <v>203</v>
      </c>
      <c r="B22" s="140"/>
      <c r="C22" s="140"/>
      <c r="D22" s="140"/>
      <c r="E22" s="141"/>
      <c r="F22" s="165" t="s">
        <v>202</v>
      </c>
      <c r="G22" s="164"/>
      <c r="H22" s="164"/>
      <c r="I22" s="164"/>
      <c r="J22" s="347"/>
      <c r="K22" s="158"/>
      <c r="L22" s="158"/>
    </row>
    <row r="23" spans="1:15" ht="15.65" customHeight="1" x14ac:dyDescent="0.35">
      <c r="A23" s="150" t="s">
        <v>201</v>
      </c>
      <c r="B23" s="483" t="s">
        <v>190</v>
      </c>
      <c r="C23" s="483" t="s">
        <v>190</v>
      </c>
      <c r="D23" s="483"/>
      <c r="E23" s="476" t="s">
        <v>200</v>
      </c>
      <c r="F23" s="138">
        <v>1725</v>
      </c>
      <c r="G23" s="138">
        <v>2048</v>
      </c>
      <c r="H23" s="138">
        <v>1403</v>
      </c>
      <c r="I23" s="138">
        <v>1124</v>
      </c>
      <c r="J23" s="340">
        <v>1355</v>
      </c>
      <c r="K23" s="158"/>
      <c r="L23" s="158"/>
    </row>
    <row r="24" spans="1:15" ht="14.5" x14ac:dyDescent="0.35">
      <c r="A24" s="149" t="s">
        <v>199</v>
      </c>
      <c r="B24" s="483"/>
      <c r="C24" s="483"/>
      <c r="D24" s="483"/>
      <c r="E24" s="476"/>
      <c r="F24" s="168" t="s">
        <v>149</v>
      </c>
      <c r="G24" s="144">
        <v>0.19</v>
      </c>
      <c r="H24" s="144">
        <v>-0.19</v>
      </c>
      <c r="I24" s="144">
        <v>-0.35</v>
      </c>
      <c r="J24" s="350">
        <v>-0.21</v>
      </c>
      <c r="K24" s="158"/>
      <c r="L24" s="158"/>
    </row>
    <row r="25" spans="1:15" ht="14.5" x14ac:dyDescent="0.35">
      <c r="A25" s="142" t="s">
        <v>198</v>
      </c>
      <c r="B25" s="140"/>
      <c r="C25" s="140"/>
      <c r="D25" s="140"/>
      <c r="E25" s="141"/>
      <c r="F25" s="165" t="s">
        <v>197</v>
      </c>
      <c r="G25" s="164"/>
      <c r="H25" s="164"/>
      <c r="I25" s="164"/>
      <c r="J25" s="347"/>
      <c r="K25" s="158"/>
      <c r="L25" s="158"/>
    </row>
    <row r="26" spans="1:15" ht="15.65" customHeight="1" x14ac:dyDescent="0.35">
      <c r="A26" s="150" t="s">
        <v>196</v>
      </c>
      <c r="B26" s="483"/>
      <c r="C26" s="483"/>
      <c r="D26" s="483" t="s">
        <v>190</v>
      </c>
      <c r="E26" s="476" t="s">
        <v>195</v>
      </c>
      <c r="F26" s="138">
        <v>32005</v>
      </c>
      <c r="G26" s="138">
        <v>34310</v>
      </c>
      <c r="H26" s="138">
        <v>11559</v>
      </c>
      <c r="I26" s="138">
        <v>6957</v>
      </c>
      <c r="J26" s="340">
        <v>13826</v>
      </c>
      <c r="K26" s="158"/>
      <c r="L26" s="158"/>
    </row>
    <row r="27" spans="1:15" ht="14.5" x14ac:dyDescent="0.35">
      <c r="A27" s="149" t="s">
        <v>194</v>
      </c>
      <c r="B27" s="483"/>
      <c r="C27" s="483"/>
      <c r="D27" s="483"/>
      <c r="E27" s="476"/>
      <c r="F27" s="167">
        <v>0.92</v>
      </c>
      <c r="G27" s="166">
        <v>0.8</v>
      </c>
      <c r="H27" s="166">
        <v>0.3</v>
      </c>
      <c r="I27" s="166">
        <v>0.15</v>
      </c>
      <c r="J27" s="351">
        <v>0.28000000000000003</v>
      </c>
      <c r="K27" s="158"/>
      <c r="L27" s="158"/>
    </row>
    <row r="28" spans="1:15" ht="14.5" x14ac:dyDescent="0.35">
      <c r="A28" s="148" t="s">
        <v>193</v>
      </c>
      <c r="B28" s="140"/>
      <c r="C28" s="140"/>
      <c r="D28" s="140"/>
      <c r="E28" s="141"/>
      <c r="F28" s="165" t="s">
        <v>192</v>
      </c>
      <c r="G28" s="164"/>
      <c r="H28" s="164"/>
      <c r="I28" s="164"/>
      <c r="J28" s="347"/>
      <c r="K28" s="158"/>
      <c r="L28" s="158"/>
    </row>
    <row r="29" spans="1:15" ht="14.5" x14ac:dyDescent="0.35">
      <c r="A29" s="163" t="s">
        <v>191</v>
      </c>
      <c r="B29" s="479" t="s">
        <v>190</v>
      </c>
      <c r="C29" s="479" t="s">
        <v>190</v>
      </c>
      <c r="D29" s="479" t="s">
        <v>190</v>
      </c>
      <c r="E29" s="481"/>
      <c r="F29" s="162">
        <v>11</v>
      </c>
      <c r="G29" s="162">
        <v>9.5</v>
      </c>
      <c r="H29" s="162">
        <v>4.0999999999999996</v>
      </c>
      <c r="I29" s="162">
        <v>2.4</v>
      </c>
      <c r="J29" s="352">
        <v>3.5</v>
      </c>
      <c r="K29" s="158"/>
      <c r="L29" s="158"/>
    </row>
    <row r="30" spans="1:15" ht="14.5" x14ac:dyDescent="0.35">
      <c r="A30" s="147" t="s">
        <v>189</v>
      </c>
      <c r="B30" s="480"/>
      <c r="C30" s="480"/>
      <c r="D30" s="480"/>
      <c r="E30" s="482"/>
      <c r="F30" s="161">
        <v>122.3</v>
      </c>
      <c r="G30" s="161">
        <v>102.9</v>
      </c>
      <c r="H30" s="161">
        <v>46.4</v>
      </c>
      <c r="I30" s="161">
        <v>25.4</v>
      </c>
      <c r="J30" s="353">
        <v>35.700000000000003</v>
      </c>
      <c r="K30" s="158"/>
      <c r="L30" s="158"/>
    </row>
    <row r="31" spans="1:15" ht="15" x14ac:dyDescent="0.35">
      <c r="A31" s="160"/>
      <c r="B31" s="159"/>
      <c r="C31" s="159"/>
      <c r="D31" s="159"/>
      <c r="E31" s="159"/>
      <c r="F31" s="159"/>
      <c r="G31" s="159"/>
      <c r="H31" s="159"/>
      <c r="I31" s="159"/>
      <c r="J31" s="159"/>
      <c r="K31" s="158"/>
      <c r="L31" s="158"/>
    </row>
    <row r="32" spans="1:15" ht="139" customHeight="1" x14ac:dyDescent="0.35">
      <c r="A32" s="478" t="s">
        <v>188</v>
      </c>
      <c r="B32" s="478"/>
      <c r="C32" s="478"/>
      <c r="D32" s="478"/>
      <c r="E32" s="478"/>
      <c r="F32" s="478"/>
      <c r="G32" s="478"/>
      <c r="H32" s="478"/>
      <c r="I32" s="478"/>
      <c r="J32" s="478"/>
      <c r="K32" s="158"/>
      <c r="L32" s="158"/>
    </row>
  </sheetData>
  <mergeCells count="29">
    <mergeCell ref="A7:E7"/>
    <mergeCell ref="B9:D9"/>
    <mergeCell ref="B11:B12"/>
    <mergeCell ref="C11:C12"/>
    <mergeCell ref="D11:D12"/>
    <mergeCell ref="E11:E12"/>
    <mergeCell ref="B14:B15"/>
    <mergeCell ref="C14:C15"/>
    <mergeCell ref="D14:D15"/>
    <mergeCell ref="E14:E21"/>
    <mergeCell ref="B17:B18"/>
    <mergeCell ref="C17:C18"/>
    <mergeCell ref="D17:D18"/>
    <mergeCell ref="B20:B21"/>
    <mergeCell ref="C20:C21"/>
    <mergeCell ref="D20:D21"/>
    <mergeCell ref="B23:B24"/>
    <mergeCell ref="C23:C24"/>
    <mergeCell ref="D23:D24"/>
    <mergeCell ref="E23:E24"/>
    <mergeCell ref="B26:B27"/>
    <mergeCell ref="C26:C27"/>
    <mergeCell ref="D26:D27"/>
    <mergeCell ref="E26:E27"/>
    <mergeCell ref="B29:B30"/>
    <mergeCell ref="C29:C30"/>
    <mergeCell ref="D29:D30"/>
    <mergeCell ref="E29:E30"/>
    <mergeCell ref="A32:J32"/>
  </mergeCells>
  <pageMargins left="0.7" right="0.7" top="0.75" bottom="0.75" header="0.3" footer="0.3"/>
  <pageSetup paperSize="9" orientation="portrait" r:id="rId1"/>
  <headerFooter>
    <oddFooter>&amp;L&amp;1#&amp;"Tahoma"&amp;9&amp;KCF022BC2 – Usage restreint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CFBC1-23DF-4185-B126-AF548D319B2C}">
  <dimension ref="A7:P30"/>
  <sheetViews>
    <sheetView zoomScale="80" zoomScaleNormal="80" workbookViewId="0">
      <selection activeCell="B2" sqref="B2"/>
    </sheetView>
  </sheetViews>
  <sheetFormatPr baseColWidth="10" defaultColWidth="8.7265625" defaultRowHeight="11.5" x14ac:dyDescent="0.25"/>
  <cols>
    <col min="1" max="1" width="49.453125" style="131" customWidth="1"/>
    <col min="2" max="2" width="44.453125" style="102" customWidth="1"/>
    <col min="3" max="3" width="17.81640625" style="102" customWidth="1"/>
    <col min="4" max="4" width="16.7265625" style="102" customWidth="1"/>
    <col min="5" max="5" width="14.81640625" style="102" customWidth="1"/>
    <col min="6" max="6" width="14.453125" style="102" customWidth="1"/>
    <col min="7" max="16384" width="8.7265625" style="102"/>
  </cols>
  <sheetData>
    <row r="7" spans="1:8" ht="19.5" x14ac:dyDescent="0.25">
      <c r="A7" s="474" t="s">
        <v>231</v>
      </c>
      <c r="B7" s="474"/>
      <c r="C7" s="132"/>
      <c r="D7" s="132"/>
      <c r="E7" s="132"/>
      <c r="F7" s="132"/>
      <c r="G7" s="132"/>
      <c r="H7" s="132"/>
    </row>
    <row r="8" spans="1:8" x14ac:dyDescent="0.25">
      <c r="A8" s="155"/>
      <c r="B8" s="132"/>
      <c r="C8" s="132"/>
      <c r="D8" s="132"/>
      <c r="E8" s="132"/>
      <c r="F8" s="132"/>
      <c r="G8" s="132"/>
      <c r="H8" s="132"/>
    </row>
    <row r="9" spans="1:8" x14ac:dyDescent="0.25">
      <c r="A9" s="154" t="s">
        <v>97</v>
      </c>
      <c r="B9" s="191" t="s">
        <v>186</v>
      </c>
      <c r="C9" s="171" t="s">
        <v>214</v>
      </c>
      <c r="D9" s="171" t="s">
        <v>213</v>
      </c>
      <c r="E9" s="171" t="s">
        <v>212</v>
      </c>
      <c r="F9" s="178" t="s">
        <v>211</v>
      </c>
      <c r="G9" s="132"/>
      <c r="H9" s="132"/>
    </row>
    <row r="10" spans="1:8" x14ac:dyDescent="0.25">
      <c r="A10" s="190" t="s">
        <v>230</v>
      </c>
      <c r="B10" s="189"/>
      <c r="C10" s="188"/>
      <c r="D10" s="188"/>
      <c r="E10" s="188"/>
      <c r="F10" s="354"/>
      <c r="G10" s="132"/>
      <c r="H10" s="132"/>
    </row>
    <row r="11" spans="1:8" x14ac:dyDescent="0.25">
      <c r="A11" s="150" t="s">
        <v>225</v>
      </c>
      <c r="B11" s="475" t="s">
        <v>229</v>
      </c>
      <c r="C11" s="138">
        <v>82947</v>
      </c>
      <c r="D11" s="138">
        <v>64657</v>
      </c>
      <c r="E11" s="138">
        <v>62541</v>
      </c>
      <c r="F11" s="340" t="s">
        <v>228</v>
      </c>
      <c r="G11" s="132"/>
      <c r="H11" s="132"/>
    </row>
    <row r="12" spans="1:8" x14ac:dyDescent="0.25">
      <c r="A12" s="184" t="s">
        <v>223</v>
      </c>
      <c r="B12" s="476"/>
      <c r="C12" s="183">
        <v>1.9</v>
      </c>
      <c r="D12" s="183">
        <v>1.5</v>
      </c>
      <c r="E12" s="183">
        <v>1.34</v>
      </c>
      <c r="F12" s="355">
        <v>1.89</v>
      </c>
      <c r="G12" s="132"/>
      <c r="H12" s="132"/>
    </row>
    <row r="13" spans="1:8" x14ac:dyDescent="0.25">
      <c r="A13" s="149" t="s">
        <v>227</v>
      </c>
      <c r="B13" s="476"/>
      <c r="C13" s="143">
        <v>0.97</v>
      </c>
      <c r="D13" s="143">
        <v>0.97</v>
      </c>
      <c r="E13" s="143">
        <v>0.995</v>
      </c>
      <c r="F13" s="343">
        <v>0.98399999999999999</v>
      </c>
      <c r="G13" s="132"/>
      <c r="H13" s="132"/>
    </row>
    <row r="14" spans="1:8" x14ac:dyDescent="0.25">
      <c r="A14" s="187" t="s">
        <v>226</v>
      </c>
      <c r="B14" s="186"/>
      <c r="C14" s="185"/>
      <c r="D14" s="185"/>
      <c r="E14" s="185"/>
      <c r="F14" s="356"/>
      <c r="G14" s="132"/>
      <c r="H14" s="132"/>
    </row>
    <row r="15" spans="1:8" x14ac:dyDescent="0.25">
      <c r="A15" s="150" t="s">
        <v>225</v>
      </c>
      <c r="B15" s="475" t="s">
        <v>224</v>
      </c>
      <c r="C15" s="138">
        <v>415122</v>
      </c>
      <c r="D15" s="138">
        <v>194418</v>
      </c>
      <c r="E15" s="138">
        <v>337455</v>
      </c>
      <c r="F15" s="357">
        <v>315530</v>
      </c>
      <c r="G15" s="132"/>
      <c r="H15" s="132"/>
    </row>
    <row r="16" spans="1:8" x14ac:dyDescent="0.25">
      <c r="A16" s="184" t="s">
        <v>223</v>
      </c>
      <c r="B16" s="476"/>
      <c r="C16" s="183">
        <v>9.4</v>
      </c>
      <c r="D16" s="183">
        <v>4.4000000000000004</v>
      </c>
      <c r="E16" s="183">
        <v>7.25</v>
      </c>
      <c r="F16" s="355">
        <v>6.43</v>
      </c>
      <c r="G16" s="132"/>
      <c r="H16" s="132"/>
    </row>
    <row r="17" spans="1:16" ht="23" x14ac:dyDescent="0.25">
      <c r="A17" s="145" t="s">
        <v>222</v>
      </c>
      <c r="B17" s="476"/>
      <c r="C17" s="143">
        <v>0.96</v>
      </c>
      <c r="D17" s="143">
        <v>0.997</v>
      </c>
      <c r="E17" s="143">
        <v>0.998</v>
      </c>
      <c r="F17" s="358">
        <v>0.998</v>
      </c>
      <c r="G17" s="132"/>
      <c r="H17" s="132"/>
    </row>
    <row r="18" spans="1:16" x14ac:dyDescent="0.25">
      <c r="A18" s="142" t="s">
        <v>221</v>
      </c>
      <c r="B18" s="141"/>
      <c r="C18" s="164"/>
      <c r="D18" s="137"/>
      <c r="E18" s="137"/>
      <c r="F18" s="347"/>
      <c r="G18" s="132"/>
      <c r="H18" s="132"/>
    </row>
    <row r="19" spans="1:16" x14ac:dyDescent="0.25">
      <c r="A19" s="150" t="s">
        <v>220</v>
      </c>
      <c r="B19" s="475" t="s">
        <v>219</v>
      </c>
      <c r="C19" s="138">
        <v>96873</v>
      </c>
      <c r="D19" s="138">
        <v>39132</v>
      </c>
      <c r="E19" s="138">
        <v>23549</v>
      </c>
      <c r="F19" s="340">
        <v>32950</v>
      </c>
      <c r="G19" s="132"/>
      <c r="H19" s="132"/>
    </row>
    <row r="20" spans="1:16" x14ac:dyDescent="0.25">
      <c r="A20" s="147" t="s">
        <v>218</v>
      </c>
      <c r="B20" s="477"/>
      <c r="C20" s="135">
        <v>2.4</v>
      </c>
      <c r="D20" s="135">
        <v>0.9</v>
      </c>
      <c r="E20" s="135">
        <v>0.51</v>
      </c>
      <c r="F20" s="341">
        <v>0.67</v>
      </c>
      <c r="G20" s="132"/>
      <c r="H20" s="132"/>
    </row>
    <row r="21" spans="1:16" x14ac:dyDescent="0.25">
      <c r="A21" s="133"/>
      <c r="B21" s="132"/>
      <c r="C21" s="132"/>
      <c r="D21" s="132"/>
      <c r="E21" s="132"/>
      <c r="F21" s="132"/>
      <c r="G21" s="132"/>
      <c r="H21" s="132"/>
    </row>
    <row r="22" spans="1:16" ht="135.65" customHeight="1" x14ac:dyDescent="0.25">
      <c r="A22" s="476" t="s">
        <v>217</v>
      </c>
      <c r="B22" s="476"/>
      <c r="C22" s="476"/>
      <c r="D22" s="476"/>
      <c r="E22" s="476"/>
      <c r="F22" s="476"/>
      <c r="G22" s="132"/>
      <c r="H22" s="132"/>
    </row>
    <row r="23" spans="1:16" x14ac:dyDescent="0.25">
      <c r="A23" s="182"/>
      <c r="B23" s="182"/>
      <c r="C23" s="182"/>
      <c r="D23" s="182"/>
      <c r="E23" s="182"/>
      <c r="F23" s="182"/>
      <c r="G23" s="132"/>
      <c r="H23" s="132"/>
    </row>
    <row r="25" spans="1:16" ht="15.65" customHeight="1" x14ac:dyDescent="0.25"/>
    <row r="26" spans="1:16" x14ac:dyDescent="0.25">
      <c r="A26" s="472"/>
      <c r="B26" s="473"/>
      <c r="C26" s="473"/>
      <c r="D26" s="473"/>
      <c r="E26" s="473"/>
      <c r="F26" s="473"/>
    </row>
    <row r="30" spans="1:16" x14ac:dyDescent="0.25">
      <c r="P30" s="181"/>
    </row>
  </sheetData>
  <mergeCells count="6">
    <mergeCell ref="A26:F26"/>
    <mergeCell ref="A7:B7"/>
    <mergeCell ref="B11:B13"/>
    <mergeCell ref="B15:B17"/>
    <mergeCell ref="B19:B20"/>
    <mergeCell ref="A22:F22"/>
  </mergeCells>
  <pageMargins left="0.7" right="0.7" top="0.75" bottom="0.75" header="0.3" footer="0.3"/>
  <pageSetup paperSize="9" orientation="portrait" r:id="rId1"/>
  <headerFooter>
    <oddFooter>&amp;L&amp;1#&amp;"Tahoma"&amp;9&amp;KCF022BC2 – Usage restreint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74724-40D7-4913-9E1B-1BBE7AA18A41}">
  <dimension ref="A7:J27"/>
  <sheetViews>
    <sheetView zoomScale="70" zoomScaleNormal="70" workbookViewId="0">
      <selection activeCell="B2" sqref="B2"/>
    </sheetView>
  </sheetViews>
  <sheetFormatPr baseColWidth="10" defaultColWidth="8.7265625" defaultRowHeight="11.5" x14ac:dyDescent="0.25"/>
  <cols>
    <col min="1" max="1" width="68.1796875" style="131" customWidth="1"/>
    <col min="2" max="2" width="8.26953125" style="102" bestFit="1" customWidth="1"/>
    <col min="3" max="3" width="21.1796875" style="102" customWidth="1"/>
    <col min="4" max="4" width="16.1796875" style="102" customWidth="1"/>
    <col min="5" max="5" width="13.81640625" style="102" customWidth="1"/>
    <col min="6" max="6" width="16" style="102" customWidth="1"/>
    <col min="7" max="8" width="14.81640625" style="102" customWidth="1"/>
    <col min="9" max="16384" width="8.7265625" style="102"/>
  </cols>
  <sheetData>
    <row r="7" spans="1:10" ht="19.5" x14ac:dyDescent="0.25">
      <c r="A7" s="474" t="s">
        <v>241</v>
      </c>
      <c r="B7" s="474"/>
      <c r="C7" s="474"/>
      <c r="D7" s="132"/>
      <c r="E7" s="132"/>
      <c r="F7" s="132"/>
      <c r="G7" s="132"/>
      <c r="H7" s="132"/>
      <c r="I7" s="132"/>
      <c r="J7" s="132"/>
    </row>
    <row r="8" spans="1:10" x14ac:dyDescent="0.25">
      <c r="A8" s="155"/>
      <c r="B8" s="132"/>
      <c r="C8" s="132"/>
      <c r="D8" s="132"/>
      <c r="E8" s="132"/>
      <c r="F8" s="132"/>
      <c r="G8" s="132"/>
      <c r="H8" s="132"/>
      <c r="I8" s="132"/>
      <c r="J8" s="132"/>
    </row>
    <row r="9" spans="1:10" x14ac:dyDescent="0.25">
      <c r="A9" s="154" t="s">
        <v>97</v>
      </c>
      <c r="B9" s="191"/>
      <c r="C9" s="180" t="s">
        <v>186</v>
      </c>
      <c r="D9" s="179" t="s">
        <v>215</v>
      </c>
      <c r="E9" s="171" t="s">
        <v>214</v>
      </c>
      <c r="F9" s="171" t="s">
        <v>213</v>
      </c>
      <c r="G9" s="171" t="s">
        <v>212</v>
      </c>
      <c r="H9" s="178" t="s">
        <v>211</v>
      </c>
      <c r="I9" s="132"/>
      <c r="J9" s="132"/>
    </row>
    <row r="10" spans="1:10" ht="27.65" customHeight="1" x14ac:dyDescent="0.25">
      <c r="A10" s="203" t="s">
        <v>240</v>
      </c>
      <c r="B10" s="485" t="s">
        <v>159</v>
      </c>
      <c r="C10" s="488" t="s">
        <v>239</v>
      </c>
      <c r="D10" s="171" t="s">
        <v>192</v>
      </c>
      <c r="E10" s="140"/>
      <c r="F10" s="140"/>
      <c r="G10" s="140"/>
      <c r="H10" s="344"/>
      <c r="I10" s="132"/>
      <c r="J10" s="132"/>
    </row>
    <row r="11" spans="1:10" x14ac:dyDescent="0.25">
      <c r="A11" s="150" t="s">
        <v>201</v>
      </c>
      <c r="B11" s="486"/>
      <c r="C11" s="489"/>
      <c r="D11" s="138">
        <v>246447</v>
      </c>
      <c r="E11" s="138">
        <v>221311</v>
      </c>
      <c r="F11" s="138">
        <v>189406</v>
      </c>
      <c r="G11" s="138">
        <v>259011</v>
      </c>
      <c r="H11" s="340">
        <v>269837</v>
      </c>
      <c r="I11" s="132"/>
      <c r="J11" s="132"/>
    </row>
    <row r="12" spans="1:10" x14ac:dyDescent="0.25">
      <c r="A12" s="202" t="s">
        <v>238</v>
      </c>
      <c r="B12" s="486"/>
      <c r="C12" s="489"/>
      <c r="D12" s="201">
        <v>60.2</v>
      </c>
      <c r="E12" s="200">
        <v>49.9</v>
      </c>
      <c r="F12" s="200">
        <v>44.4</v>
      </c>
      <c r="G12" s="200">
        <v>55.3</v>
      </c>
      <c r="H12" s="359">
        <v>52.9</v>
      </c>
      <c r="I12" s="132"/>
      <c r="J12" s="132"/>
    </row>
    <row r="13" spans="1:10" x14ac:dyDescent="0.25">
      <c r="A13" s="149" t="s">
        <v>237</v>
      </c>
      <c r="B13" s="486"/>
      <c r="C13" s="489"/>
      <c r="D13" s="199">
        <v>666.8</v>
      </c>
      <c r="E13" s="198">
        <v>542</v>
      </c>
      <c r="F13" s="198">
        <v>501.5</v>
      </c>
      <c r="G13" s="198">
        <v>578.4</v>
      </c>
      <c r="H13" s="346">
        <v>543.5</v>
      </c>
      <c r="I13" s="132"/>
      <c r="J13" s="132"/>
    </row>
    <row r="14" spans="1:10" x14ac:dyDescent="0.25">
      <c r="A14" s="196" t="s">
        <v>236</v>
      </c>
      <c r="B14" s="486"/>
      <c r="C14" s="489"/>
      <c r="D14" s="171" t="s">
        <v>214</v>
      </c>
      <c r="E14" s="135"/>
      <c r="F14" s="135"/>
      <c r="G14" s="135"/>
      <c r="H14" s="341"/>
      <c r="I14" s="132"/>
      <c r="J14" s="132"/>
    </row>
    <row r="15" spans="1:10" x14ac:dyDescent="0.25">
      <c r="A15" s="150" t="s">
        <v>196</v>
      </c>
      <c r="B15" s="486"/>
      <c r="C15" s="489"/>
      <c r="D15" s="195" t="s">
        <v>235</v>
      </c>
      <c r="E15" s="138">
        <v>66778</v>
      </c>
      <c r="F15" s="138">
        <v>23714</v>
      </c>
      <c r="G15" s="138">
        <v>21716</v>
      </c>
      <c r="H15" s="340">
        <v>36039</v>
      </c>
      <c r="I15" s="132"/>
      <c r="J15" s="132"/>
    </row>
    <row r="16" spans="1:10" x14ac:dyDescent="0.25">
      <c r="A16" s="147" t="s">
        <v>194</v>
      </c>
      <c r="B16" s="486"/>
      <c r="C16" s="489"/>
      <c r="D16" s="135" t="s">
        <v>235</v>
      </c>
      <c r="E16" s="135">
        <v>1.48</v>
      </c>
      <c r="F16" s="135">
        <v>0.52</v>
      </c>
      <c r="G16" s="135">
        <v>0.46</v>
      </c>
      <c r="H16" s="339">
        <v>0.73</v>
      </c>
      <c r="I16" s="132"/>
      <c r="J16" s="132"/>
    </row>
    <row r="17" spans="1:10" ht="13" customHeight="1" x14ac:dyDescent="0.25">
      <c r="A17" s="142" t="s">
        <v>230</v>
      </c>
      <c r="B17" s="486"/>
      <c r="C17" s="489"/>
      <c r="D17" s="171" t="s">
        <v>202</v>
      </c>
      <c r="E17" s="135"/>
      <c r="F17" s="135"/>
      <c r="G17" s="135"/>
      <c r="H17" s="341"/>
      <c r="I17" s="132"/>
      <c r="J17" s="132"/>
    </row>
    <row r="18" spans="1:10" x14ac:dyDescent="0.25">
      <c r="A18" s="150" t="s">
        <v>201</v>
      </c>
      <c r="B18" s="486"/>
      <c r="C18" s="489"/>
      <c r="D18" s="195">
        <v>1.75</v>
      </c>
      <c r="E18" s="195">
        <v>1.75</v>
      </c>
      <c r="F18" s="195">
        <v>1.37</v>
      </c>
      <c r="G18" s="195">
        <v>0.73</v>
      </c>
      <c r="H18" s="360">
        <v>1.25</v>
      </c>
      <c r="I18" s="132"/>
      <c r="J18" s="132"/>
    </row>
    <row r="19" spans="1:10" x14ac:dyDescent="0.25">
      <c r="A19" s="149" t="s">
        <v>194</v>
      </c>
      <c r="B19" s="486"/>
      <c r="C19" s="489"/>
      <c r="D19" s="193">
        <v>4.0000000000000003E-5</v>
      </c>
      <c r="E19" s="193">
        <v>4.0000000000000003E-5</v>
      </c>
      <c r="F19" s="193">
        <v>3.0000000000000001E-5</v>
      </c>
      <c r="G19" s="193">
        <v>2.0000000000000002E-5</v>
      </c>
      <c r="H19" s="361">
        <v>3.0000000000000001E-5</v>
      </c>
      <c r="I19" s="132"/>
      <c r="J19" s="132"/>
    </row>
    <row r="20" spans="1:10" ht="13.5" customHeight="1" x14ac:dyDescent="0.25">
      <c r="A20" s="196" t="s">
        <v>234</v>
      </c>
      <c r="B20" s="486"/>
      <c r="C20" s="489"/>
      <c r="D20" s="171" t="s">
        <v>202</v>
      </c>
      <c r="E20" s="135"/>
      <c r="F20" s="135"/>
      <c r="G20" s="135"/>
      <c r="H20" s="341"/>
      <c r="I20" s="132"/>
      <c r="J20" s="132"/>
    </row>
    <row r="21" spans="1:10" x14ac:dyDescent="0.25">
      <c r="A21" s="150" t="s">
        <v>201</v>
      </c>
      <c r="B21" s="486"/>
      <c r="C21" s="489"/>
      <c r="D21" s="195">
        <v>9.27</v>
      </c>
      <c r="E21" s="195">
        <v>8.84</v>
      </c>
      <c r="F21" s="195">
        <v>4.1399999999999997</v>
      </c>
      <c r="G21" s="195">
        <v>7.97</v>
      </c>
      <c r="H21" s="360">
        <v>7.21</v>
      </c>
      <c r="I21" s="132"/>
      <c r="J21" s="132"/>
    </row>
    <row r="22" spans="1:10" x14ac:dyDescent="0.25">
      <c r="A22" s="149" t="s">
        <v>194</v>
      </c>
      <c r="B22" s="486"/>
      <c r="C22" s="489"/>
      <c r="D22" s="193">
        <v>2.3000000000000001E-4</v>
      </c>
      <c r="E22" s="197">
        <v>2.0000000000000001E-4</v>
      </c>
      <c r="F22" s="197">
        <v>9.0000000000000006E-5</v>
      </c>
      <c r="G22" s="197">
        <v>1.7000000000000001E-4</v>
      </c>
      <c r="H22" s="362">
        <v>1.4999999999999999E-4</v>
      </c>
      <c r="I22" s="132"/>
      <c r="J22" s="132"/>
    </row>
    <row r="23" spans="1:10" x14ac:dyDescent="0.25">
      <c r="A23" s="196" t="s">
        <v>233</v>
      </c>
      <c r="B23" s="486"/>
      <c r="C23" s="489"/>
      <c r="D23" s="171" t="s">
        <v>202</v>
      </c>
      <c r="E23" s="135"/>
      <c r="F23" s="135"/>
      <c r="G23" s="135"/>
      <c r="H23" s="341"/>
      <c r="I23" s="132"/>
      <c r="J23" s="132"/>
    </row>
    <row r="24" spans="1:10" x14ac:dyDescent="0.25">
      <c r="A24" s="150" t="s">
        <v>201</v>
      </c>
      <c r="B24" s="486"/>
      <c r="C24" s="489"/>
      <c r="D24" s="195">
        <v>66.5</v>
      </c>
      <c r="E24" s="195">
        <v>67.180000000000007</v>
      </c>
      <c r="F24" s="195">
        <v>44.68</v>
      </c>
      <c r="G24" s="195">
        <v>33.159999999999997</v>
      </c>
      <c r="H24" s="341">
        <v>36.840000000000003</v>
      </c>
      <c r="I24" s="132"/>
      <c r="J24" s="132"/>
    </row>
    <row r="25" spans="1:10" x14ac:dyDescent="0.25">
      <c r="A25" s="194" t="s">
        <v>194</v>
      </c>
      <c r="B25" s="487"/>
      <c r="C25" s="490"/>
      <c r="D25" s="193">
        <v>1.64E-3</v>
      </c>
      <c r="E25" s="193">
        <v>1.49E-3</v>
      </c>
      <c r="F25" s="193">
        <v>9.7000000000000005E-4</v>
      </c>
      <c r="G25" s="193">
        <v>6.9999999999999999E-4</v>
      </c>
      <c r="H25" s="363">
        <v>6.9999999999999999E-4</v>
      </c>
      <c r="I25" s="132"/>
      <c r="J25" s="132"/>
    </row>
    <row r="26" spans="1:10" x14ac:dyDescent="0.25">
      <c r="A26" s="192"/>
      <c r="B26" s="132"/>
      <c r="C26" s="132"/>
      <c r="D26" s="132"/>
      <c r="E26" s="132"/>
      <c r="F26" s="132"/>
      <c r="G26" s="132"/>
      <c r="H26" s="132"/>
      <c r="I26" s="132"/>
      <c r="J26" s="132"/>
    </row>
    <row r="27" spans="1:10" ht="161.15" customHeight="1" x14ac:dyDescent="0.25">
      <c r="A27" s="473" t="s">
        <v>232</v>
      </c>
      <c r="B27" s="473"/>
      <c r="C27" s="473"/>
      <c r="D27" s="473"/>
      <c r="E27" s="473"/>
      <c r="F27" s="473"/>
      <c r="G27" s="473"/>
      <c r="H27" s="473"/>
      <c r="I27" s="132"/>
      <c r="J27" s="132"/>
    </row>
  </sheetData>
  <mergeCells count="4">
    <mergeCell ref="A7:C7"/>
    <mergeCell ref="B10:B25"/>
    <mergeCell ref="C10:C25"/>
    <mergeCell ref="A27:H27"/>
  </mergeCells>
  <pageMargins left="0.7" right="0.7" top="0.75" bottom="0.75" header="0.3" footer="0.3"/>
  <pageSetup paperSize="9" orientation="portrait" r:id="rId1"/>
  <headerFooter>
    <oddFooter>&amp;L&amp;1#&amp;"Tahoma"&amp;9&amp;KCF022BC2 – Usage restreint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AABA4-DACC-4E55-BC97-390AB02DF0DF}">
  <dimension ref="A7:Y37"/>
  <sheetViews>
    <sheetView zoomScale="60" zoomScaleNormal="60" workbookViewId="0">
      <selection activeCell="C3" sqref="C3"/>
    </sheetView>
  </sheetViews>
  <sheetFormatPr baseColWidth="10" defaultColWidth="8.7265625" defaultRowHeight="14.5" x14ac:dyDescent="0.35"/>
  <cols>
    <col min="1" max="1" width="16.7265625" style="158" customWidth="1"/>
    <col min="2" max="2" width="18.453125" style="364" customWidth="1"/>
    <col min="3" max="3" width="14.54296875" style="364" customWidth="1"/>
    <col min="4" max="4" width="14.81640625" style="364" customWidth="1"/>
    <col min="5" max="5" width="13.453125" style="364" customWidth="1"/>
    <col min="6" max="6" width="23.54296875" style="364" customWidth="1"/>
    <col min="7" max="7" width="9.1796875" style="364" customWidth="1"/>
    <col min="8" max="8" width="11.81640625" style="364" customWidth="1"/>
    <col min="9" max="9" width="13.81640625" style="364" customWidth="1"/>
    <col min="10" max="10" width="13.54296875" style="364" customWidth="1"/>
    <col min="11" max="11" width="15.54296875" style="364" customWidth="1"/>
    <col min="12" max="12" width="10.26953125" style="364" customWidth="1"/>
    <col min="13" max="13" width="15" style="364" customWidth="1"/>
    <col min="14" max="14" width="13.453125" style="364" customWidth="1"/>
    <col min="15" max="15" width="16.1796875" style="364" customWidth="1"/>
    <col min="16" max="16" width="9.81640625" style="377" customWidth="1"/>
    <col min="17" max="17" width="14.54296875" style="364" customWidth="1"/>
    <col min="18" max="18" width="16.453125" style="364" customWidth="1"/>
    <col min="19" max="19" width="9.54296875" style="364" customWidth="1"/>
    <col min="20" max="16384" width="8.7265625" style="158"/>
  </cols>
  <sheetData>
    <row r="7" spans="1:25" ht="19.5" x14ac:dyDescent="0.35">
      <c r="A7" s="491" t="s">
        <v>272</v>
      </c>
      <c r="B7" s="491"/>
      <c r="C7" s="491"/>
      <c r="D7" s="491"/>
    </row>
    <row r="8" spans="1:25" x14ac:dyDescent="0.35">
      <c r="A8" s="209"/>
      <c r="B8" s="209"/>
    </row>
    <row r="9" spans="1:25" x14ac:dyDescent="0.35">
      <c r="A9" s="492" t="s">
        <v>271</v>
      </c>
      <c r="B9" s="492"/>
      <c r="C9" s="492"/>
      <c r="D9" s="492"/>
      <c r="E9" s="492"/>
      <c r="F9" s="492"/>
      <c r="G9" s="492"/>
      <c r="H9" s="492"/>
      <c r="I9" s="492"/>
      <c r="J9" s="492"/>
      <c r="K9" s="492"/>
      <c r="L9" s="492"/>
      <c r="M9" s="492"/>
      <c r="N9" s="492"/>
      <c r="O9" s="492"/>
      <c r="P9" s="492"/>
      <c r="Q9" s="492"/>
      <c r="R9" s="492"/>
      <c r="S9" s="492"/>
      <c r="T9" s="208"/>
      <c r="U9" s="208"/>
      <c r="V9" s="208"/>
      <c r="W9" s="208"/>
      <c r="X9" s="208"/>
      <c r="Y9" s="208"/>
    </row>
    <row r="11" spans="1:25" x14ac:dyDescent="0.35">
      <c r="C11" s="132"/>
      <c r="D11" s="132"/>
      <c r="E11" s="132"/>
      <c r="F11" s="493" t="s">
        <v>270</v>
      </c>
      <c r="G11" s="132"/>
      <c r="H11" s="132"/>
      <c r="I11" s="132"/>
      <c r="J11" s="132"/>
      <c r="K11" s="132"/>
      <c r="L11" s="132"/>
      <c r="M11" s="132"/>
      <c r="N11" s="132"/>
      <c r="O11" s="132"/>
      <c r="P11" s="207"/>
      <c r="Q11" s="132"/>
      <c r="R11" s="132"/>
      <c r="S11" s="132"/>
    </row>
    <row r="12" spans="1:25" ht="14.5" customHeight="1" x14ac:dyDescent="0.35">
      <c r="A12" s="495" t="s">
        <v>269</v>
      </c>
      <c r="B12" s="495" t="s">
        <v>268</v>
      </c>
      <c r="C12" s="493" t="s">
        <v>267</v>
      </c>
      <c r="D12" s="493"/>
      <c r="E12" s="493"/>
      <c r="F12" s="493"/>
      <c r="G12" s="493" t="s">
        <v>266</v>
      </c>
      <c r="H12" s="493"/>
      <c r="I12" s="493"/>
      <c r="J12" s="493"/>
      <c r="K12" s="493"/>
      <c r="L12" s="493" t="s">
        <v>265</v>
      </c>
      <c r="M12" s="493"/>
      <c r="N12" s="493"/>
      <c r="O12" s="493"/>
      <c r="P12" s="493" t="s">
        <v>264</v>
      </c>
      <c r="Q12" s="493"/>
      <c r="R12" s="493"/>
      <c r="S12" s="493" t="s">
        <v>263</v>
      </c>
    </row>
    <row r="13" spans="1:25" ht="46" customHeight="1" x14ac:dyDescent="0.35">
      <c r="A13" s="495"/>
      <c r="B13" s="495"/>
      <c r="C13" s="206" t="s">
        <v>262</v>
      </c>
      <c r="D13" s="206" t="s">
        <v>261</v>
      </c>
      <c r="E13" s="206" t="s">
        <v>260</v>
      </c>
      <c r="F13" s="494"/>
      <c r="G13" s="494"/>
      <c r="H13" s="494"/>
      <c r="I13" s="494"/>
      <c r="J13" s="494"/>
      <c r="K13" s="494"/>
      <c r="L13" s="494"/>
      <c r="M13" s="494"/>
      <c r="N13" s="494"/>
      <c r="O13" s="494"/>
      <c r="P13" s="494"/>
      <c r="Q13" s="494"/>
      <c r="R13" s="494"/>
      <c r="S13" s="494"/>
    </row>
    <row r="14" spans="1:25" ht="57.5" x14ac:dyDescent="0.35">
      <c r="A14" s="495"/>
      <c r="B14" s="495"/>
      <c r="C14" s="204" t="s">
        <v>253</v>
      </c>
      <c r="D14" s="204" t="s">
        <v>253</v>
      </c>
      <c r="E14" s="204" t="s">
        <v>253</v>
      </c>
      <c r="F14" s="204" t="s">
        <v>253</v>
      </c>
      <c r="G14" s="204" t="s">
        <v>253</v>
      </c>
      <c r="H14" s="204" t="s">
        <v>259</v>
      </c>
      <c r="I14" s="204" t="s">
        <v>258</v>
      </c>
      <c r="J14" s="204" t="s">
        <v>257</v>
      </c>
      <c r="K14" s="204" t="s">
        <v>256</v>
      </c>
      <c r="L14" s="204" t="s">
        <v>253</v>
      </c>
      <c r="M14" s="204" t="s">
        <v>258</v>
      </c>
      <c r="N14" s="204" t="s">
        <v>257</v>
      </c>
      <c r="O14" s="204" t="s">
        <v>256</v>
      </c>
      <c r="P14" s="205" t="s">
        <v>253</v>
      </c>
      <c r="Q14" s="204" t="s">
        <v>255</v>
      </c>
      <c r="R14" s="204" t="s">
        <v>254</v>
      </c>
      <c r="S14" s="204" t="s">
        <v>253</v>
      </c>
    </row>
    <row r="15" spans="1:25" ht="13.5" customHeight="1" x14ac:dyDescent="0.35">
      <c r="A15" s="484"/>
      <c r="B15" s="484"/>
      <c r="C15" s="204" t="s">
        <v>252</v>
      </c>
      <c r="D15" s="204" t="s">
        <v>252</v>
      </c>
      <c r="E15" s="204" t="s">
        <v>252</v>
      </c>
      <c r="F15" s="204" t="s">
        <v>166</v>
      </c>
      <c r="G15" s="204" t="s">
        <v>251</v>
      </c>
      <c r="H15" s="204" t="s">
        <v>166</v>
      </c>
      <c r="I15" s="204" t="s">
        <v>166</v>
      </c>
      <c r="J15" s="204" t="s">
        <v>166</v>
      </c>
      <c r="K15" s="204" t="s">
        <v>166</v>
      </c>
      <c r="L15" s="204" t="s">
        <v>251</v>
      </c>
      <c r="M15" s="204" t="s">
        <v>166</v>
      </c>
      <c r="N15" s="204" t="s">
        <v>166</v>
      </c>
      <c r="O15" s="204" t="s">
        <v>166</v>
      </c>
      <c r="P15" s="205" t="s">
        <v>251</v>
      </c>
      <c r="Q15" s="204" t="s">
        <v>166</v>
      </c>
      <c r="R15" s="204" t="s">
        <v>250</v>
      </c>
      <c r="S15" s="204" t="s">
        <v>249</v>
      </c>
    </row>
    <row r="16" spans="1:25" x14ac:dyDescent="0.35">
      <c r="A16" s="453" t="s">
        <v>248</v>
      </c>
      <c r="B16" s="373" t="s">
        <v>211</v>
      </c>
      <c r="C16" s="374">
        <v>20899</v>
      </c>
      <c r="D16" s="374">
        <v>3229</v>
      </c>
      <c r="E16" s="374">
        <v>9871</v>
      </c>
      <c r="F16" s="375">
        <v>0.98499999999999999</v>
      </c>
      <c r="G16" s="374">
        <v>52673</v>
      </c>
      <c r="H16" s="376">
        <v>44</v>
      </c>
      <c r="I16" s="376">
        <v>53.6</v>
      </c>
      <c r="J16" s="376">
        <v>0.2</v>
      </c>
      <c r="K16" s="376">
        <v>2.2000000000000002</v>
      </c>
      <c r="L16" s="374">
        <v>79641</v>
      </c>
      <c r="M16" s="374">
        <v>100</v>
      </c>
      <c r="N16" s="374">
        <v>0</v>
      </c>
      <c r="O16" s="374">
        <v>0</v>
      </c>
      <c r="P16" s="374">
        <v>16212</v>
      </c>
      <c r="Q16" s="378">
        <v>90</v>
      </c>
      <c r="R16" s="379">
        <v>0.82</v>
      </c>
      <c r="S16" s="374">
        <v>38999</v>
      </c>
    </row>
    <row r="17" spans="1:19" x14ac:dyDescent="0.35">
      <c r="A17" s="453"/>
      <c r="B17" s="365" t="s">
        <v>212</v>
      </c>
      <c r="C17" s="366">
        <v>25071</v>
      </c>
      <c r="D17" s="366">
        <v>3823</v>
      </c>
      <c r="E17" s="366">
        <v>9616</v>
      </c>
      <c r="F17" s="367">
        <v>0.98499999999999999</v>
      </c>
      <c r="G17" s="366">
        <v>31791</v>
      </c>
      <c r="H17" s="366">
        <v>51.3</v>
      </c>
      <c r="I17" s="368">
        <v>48</v>
      </c>
      <c r="J17" s="368">
        <v>0.4</v>
      </c>
      <c r="K17" s="368">
        <v>0.3</v>
      </c>
      <c r="L17" s="366">
        <v>65024</v>
      </c>
      <c r="M17" s="366">
        <v>100</v>
      </c>
      <c r="N17" s="366">
        <v>0</v>
      </c>
      <c r="O17" s="366">
        <v>0</v>
      </c>
      <c r="P17" s="366">
        <v>8019</v>
      </c>
      <c r="Q17" s="366">
        <v>72</v>
      </c>
      <c r="R17" s="380">
        <v>0.41</v>
      </c>
      <c r="S17" s="366">
        <v>37090</v>
      </c>
    </row>
    <row r="18" spans="1:19" x14ac:dyDescent="0.35">
      <c r="A18" s="453"/>
      <c r="B18" s="365" t="s">
        <v>213</v>
      </c>
      <c r="C18" s="366">
        <v>26519</v>
      </c>
      <c r="D18" s="366">
        <v>3974</v>
      </c>
      <c r="E18" s="366">
        <v>9390</v>
      </c>
      <c r="F18" s="367">
        <v>0.9</v>
      </c>
      <c r="G18" s="366">
        <v>30354</v>
      </c>
      <c r="H18" s="366">
        <v>71</v>
      </c>
      <c r="I18" s="368">
        <v>28.3</v>
      </c>
      <c r="J18" s="368">
        <v>0.6</v>
      </c>
      <c r="K18" s="368">
        <v>0.1</v>
      </c>
      <c r="L18" s="366">
        <v>53782</v>
      </c>
      <c r="M18" s="366">
        <v>100</v>
      </c>
      <c r="N18" s="366">
        <v>0</v>
      </c>
      <c r="O18" s="366">
        <v>0</v>
      </c>
      <c r="P18" s="366">
        <v>23454</v>
      </c>
      <c r="Q18" s="366">
        <v>69</v>
      </c>
      <c r="R18" s="380">
        <v>1.19</v>
      </c>
      <c r="S18" s="366">
        <v>62235</v>
      </c>
    </row>
    <row r="19" spans="1:19" x14ac:dyDescent="0.35">
      <c r="A19" s="453"/>
      <c r="B19" s="369" t="s">
        <v>214</v>
      </c>
      <c r="C19" s="370">
        <v>31708</v>
      </c>
      <c r="D19" s="370">
        <v>2718</v>
      </c>
      <c r="E19" s="370">
        <v>10390</v>
      </c>
      <c r="F19" s="371">
        <v>0.86</v>
      </c>
      <c r="G19" s="370">
        <v>19724</v>
      </c>
      <c r="H19" s="372">
        <v>44.3</v>
      </c>
      <c r="I19" s="372">
        <v>50.6</v>
      </c>
      <c r="J19" s="372">
        <v>2.8</v>
      </c>
      <c r="K19" s="372">
        <v>2.2999999999999998</v>
      </c>
      <c r="L19" s="370">
        <v>109168</v>
      </c>
      <c r="M19" s="372">
        <v>84.8</v>
      </c>
      <c r="N19" s="372">
        <v>15.2</v>
      </c>
      <c r="O19" s="370">
        <v>0</v>
      </c>
      <c r="P19" s="370">
        <v>55268</v>
      </c>
      <c r="Q19" s="370">
        <v>48</v>
      </c>
      <c r="R19" s="381">
        <v>2.89</v>
      </c>
      <c r="S19" s="370">
        <v>74874</v>
      </c>
    </row>
    <row r="20" spans="1:19" x14ac:dyDescent="0.35">
      <c r="A20" s="499" t="s">
        <v>247</v>
      </c>
      <c r="B20" s="373" t="s">
        <v>211</v>
      </c>
      <c r="C20" s="374">
        <v>13459</v>
      </c>
      <c r="D20" s="374">
        <v>1731</v>
      </c>
      <c r="E20" s="374">
        <v>458</v>
      </c>
      <c r="F20" s="375">
        <v>1</v>
      </c>
      <c r="G20" s="374">
        <v>11545</v>
      </c>
      <c r="H20" s="376">
        <v>20.5</v>
      </c>
      <c r="I20" s="376">
        <v>79.5</v>
      </c>
      <c r="J20" s="374">
        <v>0</v>
      </c>
      <c r="K20" s="374">
        <v>0</v>
      </c>
      <c r="L20" s="374">
        <v>143854</v>
      </c>
      <c r="M20" s="374">
        <v>100</v>
      </c>
      <c r="N20" s="374">
        <v>0</v>
      </c>
      <c r="O20" s="374">
        <v>0</v>
      </c>
      <c r="P20" s="374">
        <v>10290</v>
      </c>
      <c r="Q20" s="378">
        <v>68</v>
      </c>
      <c r="R20" s="379">
        <v>1.38</v>
      </c>
      <c r="S20" s="374">
        <v>15803</v>
      </c>
    </row>
    <row r="21" spans="1:19" x14ac:dyDescent="0.35">
      <c r="A21" s="499"/>
      <c r="B21" s="365" t="s">
        <v>212</v>
      </c>
      <c r="C21" s="370">
        <v>16029</v>
      </c>
      <c r="D21" s="370">
        <v>2759</v>
      </c>
      <c r="E21" s="370">
        <v>561</v>
      </c>
      <c r="F21" s="371">
        <v>1</v>
      </c>
      <c r="G21" s="370">
        <v>11745</v>
      </c>
      <c r="H21" s="372">
        <v>40.700000000000003</v>
      </c>
      <c r="I21" s="372">
        <v>59.4</v>
      </c>
      <c r="J21" s="372">
        <v>0</v>
      </c>
      <c r="K21" s="370">
        <v>0</v>
      </c>
      <c r="L21" s="370">
        <v>222508</v>
      </c>
      <c r="M21" s="370">
        <v>100</v>
      </c>
      <c r="N21" s="370">
        <v>0</v>
      </c>
      <c r="O21" s="370">
        <v>0</v>
      </c>
      <c r="P21" s="370">
        <v>7592</v>
      </c>
      <c r="Q21" s="370">
        <v>34</v>
      </c>
      <c r="R21" s="381">
        <v>1.1000000000000001</v>
      </c>
      <c r="S21" s="370">
        <v>37789</v>
      </c>
    </row>
    <row r="22" spans="1:19" x14ac:dyDescent="0.35">
      <c r="A22" s="499"/>
      <c r="B22" s="365" t="s">
        <v>213</v>
      </c>
      <c r="C22" s="370">
        <v>14676</v>
      </c>
      <c r="D22" s="370">
        <v>3689</v>
      </c>
      <c r="E22" s="370">
        <v>930</v>
      </c>
      <c r="F22" s="371">
        <v>1</v>
      </c>
      <c r="G22" s="370">
        <v>16013</v>
      </c>
      <c r="H22" s="372">
        <v>15.7</v>
      </c>
      <c r="I22" s="372">
        <v>81.599999999999994</v>
      </c>
      <c r="J22" s="372">
        <v>2.8</v>
      </c>
      <c r="K22" s="370">
        <v>0</v>
      </c>
      <c r="L22" s="370">
        <v>63730</v>
      </c>
      <c r="M22" s="370">
        <v>100</v>
      </c>
      <c r="N22" s="370">
        <v>0</v>
      </c>
      <c r="O22" s="370">
        <v>0</v>
      </c>
      <c r="P22" s="370">
        <v>6270</v>
      </c>
      <c r="Q22" s="370">
        <v>57</v>
      </c>
      <c r="R22" s="381">
        <v>0.94</v>
      </c>
      <c r="S22" s="370">
        <v>31603</v>
      </c>
    </row>
    <row r="23" spans="1:19" x14ac:dyDescent="0.35">
      <c r="A23" s="499"/>
      <c r="B23" s="369" t="s">
        <v>214</v>
      </c>
      <c r="C23" s="366">
        <v>17953</v>
      </c>
      <c r="D23" s="366">
        <v>4087</v>
      </c>
      <c r="E23" s="366">
        <v>865</v>
      </c>
      <c r="F23" s="367">
        <v>1</v>
      </c>
      <c r="G23" s="366">
        <v>19426</v>
      </c>
      <c r="H23" s="368">
        <v>27.3</v>
      </c>
      <c r="I23" s="368">
        <v>68.8</v>
      </c>
      <c r="J23" s="366">
        <v>4</v>
      </c>
      <c r="K23" s="366">
        <v>0</v>
      </c>
      <c r="L23" s="366">
        <v>173509</v>
      </c>
      <c r="M23" s="366">
        <v>100</v>
      </c>
      <c r="N23" s="366">
        <v>0</v>
      </c>
      <c r="O23" s="366">
        <v>0</v>
      </c>
      <c r="P23" s="366">
        <v>11173</v>
      </c>
      <c r="Q23" s="366">
        <v>79</v>
      </c>
      <c r="R23" s="380">
        <v>3.11</v>
      </c>
      <c r="S23" s="366">
        <v>57841</v>
      </c>
    </row>
    <row r="24" spans="1:19" x14ac:dyDescent="0.35">
      <c r="A24" s="499" t="s">
        <v>246</v>
      </c>
      <c r="B24" s="373" t="s">
        <v>211</v>
      </c>
      <c r="C24" s="374">
        <v>12673.5</v>
      </c>
      <c r="D24" s="374">
        <v>55</v>
      </c>
      <c r="E24" s="374">
        <v>5229</v>
      </c>
      <c r="F24" s="375">
        <v>1</v>
      </c>
      <c r="G24" s="374">
        <v>25397</v>
      </c>
      <c r="H24" s="376">
        <v>23.9</v>
      </c>
      <c r="I24" s="376">
        <v>75.7</v>
      </c>
      <c r="J24" s="376">
        <v>0.5</v>
      </c>
      <c r="K24" s="374">
        <v>0</v>
      </c>
      <c r="L24" s="374">
        <v>89235</v>
      </c>
      <c r="M24" s="376">
        <v>99.9</v>
      </c>
      <c r="N24" s="374">
        <v>0</v>
      </c>
      <c r="O24" s="376">
        <v>0.1</v>
      </c>
      <c r="P24" s="374">
        <v>4706.8772271644575</v>
      </c>
      <c r="Q24" s="374">
        <v>82</v>
      </c>
      <c r="R24" s="379">
        <v>0.32</v>
      </c>
      <c r="S24" s="374">
        <v>18158</v>
      </c>
    </row>
    <row r="25" spans="1:19" x14ac:dyDescent="0.35">
      <c r="A25" s="499"/>
      <c r="B25" s="365" t="s">
        <v>212</v>
      </c>
      <c r="C25" s="370">
        <v>11900</v>
      </c>
      <c r="D25" s="370">
        <v>25</v>
      </c>
      <c r="E25" s="370">
        <v>5284</v>
      </c>
      <c r="F25" s="371">
        <v>1</v>
      </c>
      <c r="G25" s="370">
        <v>15904</v>
      </c>
      <c r="H25" s="372">
        <v>28.00271270207562</v>
      </c>
      <c r="I25" s="372">
        <v>71.400000000000006</v>
      </c>
      <c r="J25" s="372">
        <v>0.6</v>
      </c>
      <c r="K25" s="370">
        <v>0</v>
      </c>
      <c r="L25" s="370">
        <v>48417</v>
      </c>
      <c r="M25" s="382">
        <v>100</v>
      </c>
      <c r="N25" s="372">
        <v>0</v>
      </c>
      <c r="O25" s="370">
        <v>0</v>
      </c>
      <c r="P25" s="370">
        <v>6592</v>
      </c>
      <c r="Q25" s="370">
        <v>84</v>
      </c>
      <c r="R25" s="381">
        <v>0.49</v>
      </c>
      <c r="S25" s="370">
        <v>18972</v>
      </c>
    </row>
    <row r="26" spans="1:19" x14ac:dyDescent="0.35">
      <c r="A26" s="499"/>
      <c r="B26" s="365" t="s">
        <v>213</v>
      </c>
      <c r="C26" s="370">
        <v>11683</v>
      </c>
      <c r="D26" s="370">
        <v>23</v>
      </c>
      <c r="E26" s="370">
        <v>5630</v>
      </c>
      <c r="F26" s="371" t="s">
        <v>244</v>
      </c>
      <c r="G26" s="370">
        <v>18262</v>
      </c>
      <c r="H26" s="372">
        <v>24.2</v>
      </c>
      <c r="I26" s="372">
        <v>70.2</v>
      </c>
      <c r="J26" s="372">
        <v>2.6</v>
      </c>
      <c r="K26" s="370">
        <v>3</v>
      </c>
      <c r="L26" s="370">
        <v>73014</v>
      </c>
      <c r="M26" s="382">
        <v>99.1</v>
      </c>
      <c r="N26" s="372">
        <v>0.9</v>
      </c>
      <c r="O26" s="370">
        <v>0</v>
      </c>
      <c r="P26" s="370">
        <v>7701</v>
      </c>
      <c r="Q26" s="370">
        <v>86</v>
      </c>
      <c r="R26" s="381">
        <v>5.3199999999999994</v>
      </c>
      <c r="S26" s="370">
        <v>35811</v>
      </c>
    </row>
    <row r="27" spans="1:19" x14ac:dyDescent="0.35">
      <c r="A27" s="499"/>
      <c r="B27" s="369" t="s">
        <v>214</v>
      </c>
      <c r="C27" s="366">
        <v>13522</v>
      </c>
      <c r="D27" s="366">
        <v>22</v>
      </c>
      <c r="E27" s="366">
        <v>5366</v>
      </c>
      <c r="F27" s="367" t="s">
        <v>244</v>
      </c>
      <c r="G27" s="366">
        <v>26468</v>
      </c>
      <c r="H27" s="370">
        <v>48</v>
      </c>
      <c r="I27" s="372">
        <v>49.7</v>
      </c>
      <c r="J27" s="372">
        <v>0.8</v>
      </c>
      <c r="K27" s="372">
        <v>1.5</v>
      </c>
      <c r="L27" s="366">
        <v>119940</v>
      </c>
      <c r="M27" s="368">
        <v>99.9</v>
      </c>
      <c r="N27" s="368">
        <v>0.1</v>
      </c>
      <c r="O27" s="366">
        <v>0</v>
      </c>
      <c r="P27" s="366">
        <v>21437</v>
      </c>
      <c r="Q27" s="366">
        <v>79</v>
      </c>
      <c r="R27" s="380">
        <v>13.959999999999997</v>
      </c>
      <c r="S27" s="366">
        <v>43560</v>
      </c>
    </row>
    <row r="28" spans="1:19" x14ac:dyDescent="0.35">
      <c r="A28" s="499" t="s">
        <v>245</v>
      </c>
      <c r="B28" s="373" t="s">
        <v>211</v>
      </c>
      <c r="C28" s="374">
        <v>7444</v>
      </c>
      <c r="D28" s="374">
        <v>1784</v>
      </c>
      <c r="E28" s="374">
        <v>0</v>
      </c>
      <c r="F28" s="375">
        <v>1</v>
      </c>
      <c r="G28" s="374">
        <v>3206</v>
      </c>
      <c r="H28" s="376">
        <v>52.2</v>
      </c>
      <c r="I28" s="376">
        <v>46.1</v>
      </c>
      <c r="J28" s="374">
        <v>1</v>
      </c>
      <c r="K28" s="376">
        <v>0.7</v>
      </c>
      <c r="L28" s="374">
        <v>2800</v>
      </c>
      <c r="M28" s="374">
        <v>84</v>
      </c>
      <c r="N28" s="374">
        <v>0</v>
      </c>
      <c r="O28" s="374">
        <v>16</v>
      </c>
      <c r="P28" s="374">
        <v>1741.1435999999997</v>
      </c>
      <c r="Q28" s="374">
        <v>70</v>
      </c>
      <c r="R28" s="379">
        <v>0.24</v>
      </c>
      <c r="S28" s="374">
        <v>62484</v>
      </c>
    </row>
    <row r="29" spans="1:19" x14ac:dyDescent="0.35">
      <c r="A29" s="499"/>
      <c r="B29" s="365" t="s">
        <v>212</v>
      </c>
      <c r="C29" s="370">
        <v>5638</v>
      </c>
      <c r="D29" s="370">
        <v>1859</v>
      </c>
      <c r="E29" s="370">
        <v>0</v>
      </c>
      <c r="F29" s="371">
        <v>1</v>
      </c>
      <c r="G29" s="370">
        <v>3101</v>
      </c>
      <c r="H29" s="370">
        <v>98.7</v>
      </c>
      <c r="I29" s="370">
        <v>0.5</v>
      </c>
      <c r="J29" s="370">
        <v>0</v>
      </c>
      <c r="K29" s="370">
        <v>0.8</v>
      </c>
      <c r="L29" s="370">
        <v>1506</v>
      </c>
      <c r="M29" s="370">
        <v>49.3</v>
      </c>
      <c r="N29" s="370">
        <v>0</v>
      </c>
      <c r="O29" s="370">
        <v>50.7</v>
      </c>
      <c r="P29" s="370">
        <v>1345</v>
      </c>
      <c r="Q29" s="370">
        <v>69.999999999999986</v>
      </c>
      <c r="R29" s="381">
        <v>0.21</v>
      </c>
      <c r="S29" s="370">
        <v>28074</v>
      </c>
    </row>
    <row r="30" spans="1:19" x14ac:dyDescent="0.35">
      <c r="A30" s="499"/>
      <c r="B30" s="365" t="s">
        <v>213</v>
      </c>
      <c r="C30" s="370">
        <v>6738</v>
      </c>
      <c r="D30" s="370">
        <v>2028</v>
      </c>
      <c r="E30" s="370">
        <v>0</v>
      </c>
      <c r="F30" s="371" t="s">
        <v>244</v>
      </c>
      <c r="G30" s="370">
        <v>27</v>
      </c>
      <c r="H30" s="370">
        <v>0</v>
      </c>
      <c r="I30" s="370">
        <v>80</v>
      </c>
      <c r="J30" s="370">
        <v>20</v>
      </c>
      <c r="K30" s="370">
        <v>0</v>
      </c>
      <c r="L30" s="370">
        <v>3893</v>
      </c>
      <c r="M30" s="370">
        <v>100</v>
      </c>
      <c r="N30" s="370">
        <v>0</v>
      </c>
      <c r="O30" s="370">
        <v>0</v>
      </c>
      <c r="P30" s="370">
        <v>1705</v>
      </c>
      <c r="Q30" s="370">
        <v>72</v>
      </c>
      <c r="R30" s="381">
        <v>0.3</v>
      </c>
      <c r="S30" s="370">
        <v>34602</v>
      </c>
    </row>
    <row r="31" spans="1:19" x14ac:dyDescent="0.35">
      <c r="A31" s="499"/>
      <c r="B31" s="369" t="s">
        <v>214</v>
      </c>
      <c r="C31" s="370">
        <v>9943</v>
      </c>
      <c r="D31" s="370">
        <v>2236</v>
      </c>
      <c r="E31" s="370">
        <v>0</v>
      </c>
      <c r="F31" s="371" t="s">
        <v>244</v>
      </c>
      <c r="G31" s="370">
        <v>17328</v>
      </c>
      <c r="H31" s="370">
        <v>0</v>
      </c>
      <c r="I31" s="372">
        <v>99.3</v>
      </c>
      <c r="J31" s="372">
        <v>0.7</v>
      </c>
      <c r="K31" s="370">
        <v>0</v>
      </c>
      <c r="L31" s="370">
        <v>12506</v>
      </c>
      <c r="M31" s="370">
        <v>100</v>
      </c>
      <c r="N31" s="370">
        <v>0</v>
      </c>
      <c r="O31" s="370">
        <v>0</v>
      </c>
      <c r="P31" s="370">
        <v>8995</v>
      </c>
      <c r="Q31" s="370">
        <v>71</v>
      </c>
      <c r="R31" s="381">
        <v>1.45</v>
      </c>
      <c r="S31" s="370">
        <v>70710</v>
      </c>
    </row>
    <row r="32" spans="1:19" x14ac:dyDescent="0.35">
      <c r="A32" s="500" t="s">
        <v>243</v>
      </c>
      <c r="B32" s="373" t="s">
        <v>211</v>
      </c>
      <c r="C32" s="383">
        <v>54476</v>
      </c>
      <c r="D32" s="384">
        <v>6799</v>
      </c>
      <c r="E32" s="374">
        <v>15558</v>
      </c>
      <c r="F32" s="385">
        <v>0.99299999999999999</v>
      </c>
      <c r="G32" s="384">
        <v>92822</v>
      </c>
      <c r="H32" s="386">
        <v>35.799999999999997</v>
      </c>
      <c r="I32" s="386">
        <v>62.6</v>
      </c>
      <c r="J32" s="386">
        <v>0.3</v>
      </c>
      <c r="K32" s="386">
        <v>1.3</v>
      </c>
      <c r="L32" s="384">
        <v>315530</v>
      </c>
      <c r="M32" s="386">
        <v>99.8</v>
      </c>
      <c r="N32" s="384">
        <v>0</v>
      </c>
      <c r="O32" s="386">
        <v>0.2</v>
      </c>
      <c r="P32" s="384">
        <v>32950</v>
      </c>
      <c r="Q32" s="384">
        <v>81</v>
      </c>
      <c r="R32" s="387">
        <v>0.67</v>
      </c>
      <c r="S32" s="384">
        <v>135445</v>
      </c>
    </row>
    <row r="33" spans="1:19" x14ac:dyDescent="0.35">
      <c r="A33" s="453"/>
      <c r="B33" s="365" t="s">
        <v>212</v>
      </c>
      <c r="C33" s="370">
        <v>58638</v>
      </c>
      <c r="D33" s="370">
        <v>8467</v>
      </c>
      <c r="E33" s="370">
        <v>15461</v>
      </c>
      <c r="F33" s="371">
        <v>0.99199999999999999</v>
      </c>
      <c r="G33" s="370">
        <v>62541</v>
      </c>
      <c r="H33" s="370">
        <v>45.735054475716701</v>
      </c>
      <c r="I33" s="370">
        <v>53.7</v>
      </c>
      <c r="J33" s="370">
        <v>0.3</v>
      </c>
      <c r="K33" s="370">
        <v>0.2</v>
      </c>
      <c r="L33" s="370">
        <v>337455</v>
      </c>
      <c r="M33" s="372">
        <v>99.8</v>
      </c>
      <c r="N33" s="372">
        <v>0</v>
      </c>
      <c r="O33" s="370">
        <v>0.2</v>
      </c>
      <c r="P33" s="370">
        <v>23548</v>
      </c>
      <c r="Q33" s="370">
        <v>63</v>
      </c>
      <c r="R33" s="381">
        <v>0.51</v>
      </c>
      <c r="S33" s="370">
        <v>121926</v>
      </c>
    </row>
    <row r="34" spans="1:19" x14ac:dyDescent="0.35">
      <c r="A34" s="453"/>
      <c r="B34" s="365" t="s">
        <v>213</v>
      </c>
      <c r="C34" s="370">
        <v>59615</v>
      </c>
      <c r="D34" s="370">
        <v>9714</v>
      </c>
      <c r="E34" s="370">
        <v>15949</v>
      </c>
      <c r="F34" s="371">
        <v>0.95</v>
      </c>
      <c r="G34" s="370">
        <v>64657</v>
      </c>
      <c r="H34" s="370">
        <v>44</v>
      </c>
      <c r="I34" s="370">
        <v>53</v>
      </c>
      <c r="J34" s="370">
        <v>2</v>
      </c>
      <c r="K34" s="370">
        <v>1</v>
      </c>
      <c r="L34" s="370">
        <v>194418</v>
      </c>
      <c r="M34" s="372">
        <v>99.7</v>
      </c>
      <c r="N34" s="372">
        <v>0.3</v>
      </c>
      <c r="O34" s="370">
        <v>0</v>
      </c>
      <c r="P34" s="370">
        <v>39132</v>
      </c>
      <c r="Q34" s="370">
        <v>71</v>
      </c>
      <c r="R34" s="381">
        <v>0.88</v>
      </c>
      <c r="S34" s="370">
        <v>164250</v>
      </c>
    </row>
    <row r="35" spans="1:19" x14ac:dyDescent="0.35">
      <c r="A35" s="453"/>
      <c r="B35" s="369" t="s">
        <v>214</v>
      </c>
      <c r="C35" s="370">
        <v>73126</v>
      </c>
      <c r="D35" s="370">
        <v>9063</v>
      </c>
      <c r="E35" s="370">
        <v>16621</v>
      </c>
      <c r="F35" s="371">
        <v>0.9</v>
      </c>
      <c r="G35" s="370">
        <v>82947</v>
      </c>
      <c r="H35" s="372">
        <v>32.299999999999997</v>
      </c>
      <c r="I35" s="372">
        <v>64.7</v>
      </c>
      <c r="J35" s="370">
        <v>2</v>
      </c>
      <c r="K35" s="372">
        <v>1.1000000000000001</v>
      </c>
      <c r="L35" s="370">
        <v>415122</v>
      </c>
      <c r="M35" s="370">
        <v>96</v>
      </c>
      <c r="N35" s="370">
        <v>4</v>
      </c>
      <c r="O35" s="370">
        <v>0</v>
      </c>
      <c r="P35" s="370">
        <v>96873</v>
      </c>
      <c r="Q35" s="370">
        <v>60</v>
      </c>
      <c r="R35" s="381">
        <v>2.35</v>
      </c>
      <c r="S35" s="370">
        <v>246985</v>
      </c>
    </row>
    <row r="36" spans="1:19" x14ac:dyDescent="0.35">
      <c r="A36" s="496"/>
      <c r="B36" s="496"/>
      <c r="C36" s="496"/>
      <c r="D36" s="496"/>
      <c r="E36" s="496"/>
      <c r="F36" s="496"/>
      <c r="G36" s="496"/>
      <c r="H36" s="496"/>
      <c r="I36" s="496"/>
      <c r="J36" s="496"/>
      <c r="K36" s="496"/>
      <c r="L36" s="496"/>
      <c r="M36" s="496"/>
      <c r="N36" s="496"/>
      <c r="O36" s="496"/>
      <c r="P36" s="496"/>
      <c r="Q36" s="496"/>
      <c r="R36" s="496"/>
      <c r="S36" s="496"/>
    </row>
    <row r="37" spans="1:19" ht="82.5" customHeight="1" x14ac:dyDescent="0.35">
      <c r="A37" s="497" t="s">
        <v>242</v>
      </c>
      <c r="B37" s="498"/>
      <c r="C37" s="498"/>
      <c r="D37" s="498"/>
      <c r="E37" s="498"/>
      <c r="F37" s="498"/>
      <c r="G37" s="498"/>
      <c r="H37" s="498"/>
      <c r="I37" s="498"/>
      <c r="J37" s="498"/>
      <c r="K37" s="498"/>
      <c r="L37" s="498"/>
      <c r="M37" s="498"/>
      <c r="N37" s="498"/>
      <c r="O37" s="498"/>
      <c r="P37" s="498"/>
      <c r="Q37" s="498"/>
      <c r="R37" s="498"/>
      <c r="S37" s="498"/>
    </row>
  </sheetData>
  <mergeCells count="17">
    <mergeCell ref="A36:S36"/>
    <mergeCell ref="A37:S37"/>
    <mergeCell ref="A24:A27"/>
    <mergeCell ref="A16:A19"/>
    <mergeCell ref="A20:A23"/>
    <mergeCell ref="A28:A31"/>
    <mergeCell ref="A32:A35"/>
    <mergeCell ref="A7:D7"/>
    <mergeCell ref="A9:S9"/>
    <mergeCell ref="F11:F13"/>
    <mergeCell ref="A12:A15"/>
    <mergeCell ref="B12:B15"/>
    <mergeCell ref="C12:E12"/>
    <mergeCell ref="G12:K13"/>
    <mergeCell ref="L12:O13"/>
    <mergeCell ref="P12:R13"/>
    <mergeCell ref="S12:S13"/>
  </mergeCells>
  <pageMargins left="0.7" right="0.7" top="0.75" bottom="0.75" header="0.3" footer="0.3"/>
  <pageSetup paperSize="9" orientation="portrait" r:id="rId1"/>
  <headerFooter>
    <oddFooter>&amp;L&amp;1#&amp;"Tahoma"&amp;9&amp;KCF022BC2 – Usage restreint</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04A74-B478-498F-A288-B5BDC9094FBF}">
  <dimension ref="A7:S41"/>
  <sheetViews>
    <sheetView zoomScale="60" zoomScaleNormal="60" workbookViewId="0">
      <selection activeCell="K6" sqref="K6"/>
    </sheetView>
  </sheetViews>
  <sheetFormatPr baseColWidth="10" defaultColWidth="8.7265625" defaultRowHeight="14.5" x14ac:dyDescent="0.35"/>
  <cols>
    <col min="1" max="1" width="24.1796875" style="156" bestFit="1" customWidth="1"/>
    <col min="2" max="2" width="19.81640625" style="388" customWidth="1"/>
    <col min="3" max="4" width="12.1796875" style="388" bestFit="1" customWidth="1"/>
    <col min="5" max="5" width="13.1796875" style="388" bestFit="1" customWidth="1"/>
    <col min="6" max="6" width="20.1796875" style="388" bestFit="1" customWidth="1"/>
    <col min="7" max="7" width="12.1796875" style="388" bestFit="1" customWidth="1"/>
    <col min="8" max="8" width="9.54296875" style="388" bestFit="1" customWidth="1"/>
    <col min="9" max="10" width="13.1796875" style="388" bestFit="1" customWidth="1"/>
    <col min="11" max="11" width="12.453125" style="388" bestFit="1" customWidth="1"/>
    <col min="12" max="12" width="10.54296875" style="388" bestFit="1" customWidth="1"/>
    <col min="13" max="13" width="23.81640625" style="388" bestFit="1" customWidth="1"/>
    <col min="14" max="14" width="28.81640625" style="388" customWidth="1"/>
    <col min="15" max="15" width="27.54296875" style="388" customWidth="1"/>
    <col min="16" max="16384" width="8.7265625" style="156"/>
  </cols>
  <sheetData>
    <row r="7" spans="1:15" ht="19.5" x14ac:dyDescent="0.35">
      <c r="A7" s="491" t="s">
        <v>290</v>
      </c>
      <c r="B7" s="503"/>
      <c r="C7" s="503"/>
      <c r="D7" s="503"/>
      <c r="E7" s="364"/>
      <c r="F7" s="364"/>
      <c r="G7" s="364"/>
      <c r="H7" s="364"/>
      <c r="I7" s="364"/>
      <c r="J7" s="364"/>
      <c r="K7" s="364"/>
      <c r="L7" s="364"/>
      <c r="M7" s="364"/>
    </row>
    <row r="8" spans="1:15" x14ac:dyDescent="0.35">
      <c r="A8" s="214"/>
      <c r="B8" s="213"/>
      <c r="C8" s="213"/>
      <c r="D8" s="213"/>
      <c r="E8" s="364"/>
      <c r="F8" s="364"/>
      <c r="G8" s="364"/>
      <c r="H8" s="364"/>
      <c r="I8" s="364"/>
      <c r="J8" s="364"/>
      <c r="K8" s="364"/>
      <c r="L8" s="364"/>
      <c r="M8" s="364"/>
    </row>
    <row r="9" spans="1:15" ht="34.5" customHeight="1" x14ac:dyDescent="0.35">
      <c r="A9" s="504" t="s">
        <v>271</v>
      </c>
      <c r="B9" s="504"/>
      <c r="C9" s="504"/>
      <c r="D9" s="504"/>
      <c r="E9" s="504"/>
      <c r="F9" s="504"/>
      <c r="G9" s="504"/>
      <c r="H9" s="504"/>
      <c r="I9" s="504"/>
      <c r="J9" s="504"/>
      <c r="K9" s="504"/>
      <c r="L9" s="504"/>
      <c r="M9" s="504"/>
      <c r="N9" s="504"/>
      <c r="O9" s="504"/>
    </row>
    <row r="10" spans="1:15" x14ac:dyDescent="0.35">
      <c r="A10" s="214"/>
      <c r="B10" s="213"/>
      <c r="C10" s="213"/>
      <c r="D10" s="213"/>
      <c r="E10" s="364"/>
      <c r="F10" s="364"/>
      <c r="G10" s="364"/>
      <c r="H10" s="364"/>
      <c r="I10" s="364"/>
      <c r="J10" s="364"/>
      <c r="K10" s="364"/>
      <c r="L10" s="364"/>
      <c r="M10" s="364"/>
    </row>
    <row r="11" spans="1:15" ht="21.65" customHeight="1" x14ac:dyDescent="0.35">
      <c r="A11" s="495" t="s">
        <v>269</v>
      </c>
      <c r="B11" s="495" t="s">
        <v>268</v>
      </c>
      <c r="C11" s="494" t="s">
        <v>289</v>
      </c>
      <c r="D11" s="494"/>
      <c r="E11" s="318" t="s">
        <v>288</v>
      </c>
      <c r="F11" s="494" t="s">
        <v>287</v>
      </c>
      <c r="G11" s="494"/>
      <c r="H11" s="494"/>
      <c r="I11" s="494"/>
      <c r="J11" s="494"/>
      <c r="K11" s="494"/>
      <c r="L11" s="494"/>
      <c r="M11" s="318"/>
    </row>
    <row r="12" spans="1:15" ht="96.65" customHeight="1" x14ac:dyDescent="0.35">
      <c r="A12" s="484"/>
      <c r="B12" s="484"/>
      <c r="C12" s="318" t="s">
        <v>286</v>
      </c>
      <c r="D12" s="318" t="s">
        <v>285</v>
      </c>
      <c r="E12" s="318" t="s">
        <v>284</v>
      </c>
      <c r="F12" s="318" t="s">
        <v>283</v>
      </c>
      <c r="G12" s="212" t="s">
        <v>282</v>
      </c>
      <c r="H12" s="318" t="s">
        <v>281</v>
      </c>
      <c r="I12" s="318" t="s">
        <v>280</v>
      </c>
      <c r="J12" s="206" t="s">
        <v>279</v>
      </c>
      <c r="K12" s="318" t="s">
        <v>278</v>
      </c>
      <c r="L12" s="318" t="s">
        <v>277</v>
      </c>
      <c r="M12" s="318" t="s">
        <v>276</v>
      </c>
      <c r="N12" s="318" t="s">
        <v>275</v>
      </c>
      <c r="O12" s="318" t="s">
        <v>274</v>
      </c>
    </row>
    <row r="13" spans="1:15" x14ac:dyDescent="0.35">
      <c r="A13" s="211"/>
      <c r="B13" s="189"/>
      <c r="C13" s="204" t="s">
        <v>360</v>
      </c>
      <c r="D13" s="204" t="s">
        <v>360</v>
      </c>
      <c r="E13" s="204" t="s">
        <v>360</v>
      </c>
      <c r="F13" s="204" t="s">
        <v>360</v>
      </c>
      <c r="G13" s="204" t="s">
        <v>360</v>
      </c>
      <c r="H13" s="204" t="s">
        <v>360</v>
      </c>
      <c r="I13" s="204" t="s">
        <v>360</v>
      </c>
      <c r="J13" s="204" t="s">
        <v>360</v>
      </c>
      <c r="K13" s="204" t="s">
        <v>360</v>
      </c>
      <c r="L13" s="204" t="s">
        <v>360</v>
      </c>
      <c r="M13" s="204" t="s">
        <v>360</v>
      </c>
      <c r="N13" s="204" t="s">
        <v>361</v>
      </c>
      <c r="O13" s="204" t="s">
        <v>361</v>
      </c>
    </row>
    <row r="14" spans="1:15" x14ac:dyDescent="0.35">
      <c r="A14" s="501" t="s">
        <v>248</v>
      </c>
      <c r="B14" s="373" t="s">
        <v>211</v>
      </c>
      <c r="C14" s="402">
        <v>218</v>
      </c>
      <c r="D14" s="402">
        <v>309</v>
      </c>
      <c r="E14" s="402">
        <v>147</v>
      </c>
      <c r="F14" s="402">
        <v>112606</v>
      </c>
      <c r="G14" s="402">
        <v>382</v>
      </c>
      <c r="H14" s="402">
        <v>13</v>
      </c>
      <c r="I14" s="402">
        <v>6466</v>
      </c>
      <c r="J14" s="402">
        <v>18105</v>
      </c>
      <c r="K14" s="402">
        <v>0</v>
      </c>
      <c r="L14" s="402">
        <v>0</v>
      </c>
      <c r="M14" s="402">
        <v>138245</v>
      </c>
      <c r="N14" s="403">
        <v>6.97</v>
      </c>
      <c r="O14" s="403">
        <v>0.36</v>
      </c>
    </row>
    <row r="15" spans="1:15" x14ac:dyDescent="0.35">
      <c r="A15" s="499"/>
      <c r="B15" s="365" t="s">
        <v>212</v>
      </c>
      <c r="C15" s="389">
        <v>259.39999999999998</v>
      </c>
      <c r="D15" s="389">
        <v>106</v>
      </c>
      <c r="E15" s="389">
        <v>262</v>
      </c>
      <c r="F15" s="390">
        <v>112393</v>
      </c>
      <c r="G15" s="389">
        <v>581</v>
      </c>
      <c r="H15" s="389">
        <v>12</v>
      </c>
      <c r="I15" s="389">
        <v>3195</v>
      </c>
      <c r="J15" s="390">
        <v>8934</v>
      </c>
      <c r="K15" s="389">
        <v>0</v>
      </c>
      <c r="L15" s="389">
        <v>0</v>
      </c>
      <c r="M15" s="389">
        <v>125742</v>
      </c>
      <c r="N15" s="391">
        <v>6.41</v>
      </c>
      <c r="O15" s="391">
        <v>0.19</v>
      </c>
    </row>
    <row r="16" spans="1:15" x14ac:dyDescent="0.35">
      <c r="A16" s="499"/>
      <c r="B16" s="365" t="s">
        <v>213</v>
      </c>
      <c r="C16" s="389">
        <v>281</v>
      </c>
      <c r="D16" s="389">
        <v>97</v>
      </c>
      <c r="E16" s="389">
        <v>624</v>
      </c>
      <c r="F16" s="390" t="s">
        <v>244</v>
      </c>
      <c r="G16" s="389">
        <v>610</v>
      </c>
      <c r="H16" s="389">
        <v>19</v>
      </c>
      <c r="I16" s="389">
        <v>4814</v>
      </c>
      <c r="J16" s="390" t="s">
        <v>244</v>
      </c>
      <c r="K16" s="389">
        <v>500</v>
      </c>
      <c r="L16" s="389">
        <v>303</v>
      </c>
      <c r="M16" s="389">
        <v>7246</v>
      </c>
      <c r="N16" s="366" t="s">
        <v>244</v>
      </c>
      <c r="O16" s="380">
        <v>0.37</v>
      </c>
    </row>
    <row r="17" spans="1:15" x14ac:dyDescent="0.35">
      <c r="A17" s="499"/>
      <c r="B17" s="369" t="s">
        <v>214</v>
      </c>
      <c r="C17" s="392">
        <v>374</v>
      </c>
      <c r="D17" s="392">
        <v>194</v>
      </c>
      <c r="E17" s="392">
        <v>765</v>
      </c>
      <c r="F17" s="390" t="s">
        <v>244</v>
      </c>
      <c r="G17" s="392">
        <v>860</v>
      </c>
      <c r="H17" s="392">
        <v>23</v>
      </c>
      <c r="I17" s="392">
        <v>14138</v>
      </c>
      <c r="J17" s="390" t="s">
        <v>244</v>
      </c>
      <c r="K17" s="392">
        <v>553</v>
      </c>
      <c r="L17" s="392">
        <v>160</v>
      </c>
      <c r="M17" s="392">
        <v>17067</v>
      </c>
      <c r="N17" s="370" t="s">
        <v>244</v>
      </c>
      <c r="O17" s="381">
        <v>0.89</v>
      </c>
    </row>
    <row r="18" spans="1:15" x14ac:dyDescent="0.35">
      <c r="A18" s="502"/>
      <c r="B18" s="393">
        <v>2015</v>
      </c>
      <c r="C18" s="394">
        <v>284</v>
      </c>
      <c r="D18" s="395" t="s">
        <v>244</v>
      </c>
      <c r="E18" s="394">
        <v>2195</v>
      </c>
      <c r="F18" s="390" t="s">
        <v>244</v>
      </c>
      <c r="G18" s="395" t="s">
        <v>244</v>
      </c>
      <c r="H18" s="395" t="s">
        <v>244</v>
      </c>
      <c r="I18" s="395" t="s">
        <v>244</v>
      </c>
      <c r="J18" s="396" t="s">
        <v>244</v>
      </c>
      <c r="K18" s="394">
        <v>458</v>
      </c>
      <c r="L18" s="395" t="s">
        <v>244</v>
      </c>
      <c r="M18" s="394">
        <v>2937</v>
      </c>
      <c r="N18" s="397" t="s">
        <v>244</v>
      </c>
      <c r="O18" s="398">
        <v>0.17</v>
      </c>
    </row>
    <row r="19" spans="1:15" x14ac:dyDescent="0.35">
      <c r="A19" s="501" t="s">
        <v>247</v>
      </c>
      <c r="B19" s="373" t="s">
        <v>211</v>
      </c>
      <c r="C19" s="402">
        <v>1213</v>
      </c>
      <c r="D19" s="402">
        <v>179</v>
      </c>
      <c r="E19" s="402">
        <v>0</v>
      </c>
      <c r="F19" s="402">
        <v>85722</v>
      </c>
      <c r="G19" s="402">
        <v>781</v>
      </c>
      <c r="H19" s="402">
        <v>8</v>
      </c>
      <c r="I19" s="402">
        <v>1082</v>
      </c>
      <c r="J19" s="402">
        <v>3328</v>
      </c>
      <c r="K19" s="402">
        <v>93</v>
      </c>
      <c r="L19" s="402">
        <v>647</v>
      </c>
      <c r="M19" s="402">
        <v>93053</v>
      </c>
      <c r="N19" s="403">
        <v>12.51</v>
      </c>
      <c r="O19" s="403">
        <v>0.35</v>
      </c>
    </row>
    <row r="20" spans="1:15" x14ac:dyDescent="0.35">
      <c r="A20" s="499"/>
      <c r="B20" s="365" t="s">
        <v>212</v>
      </c>
      <c r="C20" s="389">
        <v>1724.2</v>
      </c>
      <c r="D20" s="389">
        <v>198</v>
      </c>
      <c r="E20" s="389">
        <v>0</v>
      </c>
      <c r="F20" s="390">
        <v>85144</v>
      </c>
      <c r="G20" s="389">
        <v>1022</v>
      </c>
      <c r="H20" s="389">
        <v>15</v>
      </c>
      <c r="I20" s="389">
        <v>419</v>
      </c>
      <c r="J20" s="390">
        <v>3730</v>
      </c>
      <c r="K20" s="389">
        <v>58</v>
      </c>
      <c r="L20" s="389">
        <v>0</v>
      </c>
      <c r="M20" s="389">
        <v>92310</v>
      </c>
      <c r="N20" s="391">
        <v>13.33</v>
      </c>
      <c r="O20" s="391">
        <v>0.35</v>
      </c>
    </row>
    <row r="21" spans="1:15" x14ac:dyDescent="0.35">
      <c r="A21" s="499"/>
      <c r="B21" s="365" t="s">
        <v>213</v>
      </c>
      <c r="C21" s="389">
        <v>1468</v>
      </c>
      <c r="D21" s="389">
        <v>73</v>
      </c>
      <c r="E21" s="389">
        <v>0</v>
      </c>
      <c r="F21" s="390" t="s">
        <v>244</v>
      </c>
      <c r="G21" s="389">
        <v>741</v>
      </c>
      <c r="H21" s="389">
        <v>10</v>
      </c>
      <c r="I21" s="389">
        <v>782</v>
      </c>
      <c r="J21" s="390" t="s">
        <v>244</v>
      </c>
      <c r="K21" s="389">
        <v>119</v>
      </c>
      <c r="L21" s="389">
        <v>3</v>
      </c>
      <c r="M21" s="389">
        <v>3196</v>
      </c>
      <c r="N21" s="366" t="s">
        <v>244</v>
      </c>
      <c r="O21" s="380">
        <v>0.48</v>
      </c>
    </row>
    <row r="22" spans="1:15" x14ac:dyDescent="0.35">
      <c r="A22" s="499"/>
      <c r="B22" s="369" t="s">
        <v>214</v>
      </c>
      <c r="C22" s="389">
        <v>1696</v>
      </c>
      <c r="D22" s="389">
        <v>33</v>
      </c>
      <c r="E22" s="389">
        <v>0</v>
      </c>
      <c r="F22" s="390" t="s">
        <v>244</v>
      </c>
      <c r="G22" s="389">
        <v>959</v>
      </c>
      <c r="H22" s="389">
        <v>20</v>
      </c>
      <c r="I22" s="389">
        <v>3528</v>
      </c>
      <c r="J22" s="390" t="s">
        <v>244</v>
      </c>
      <c r="K22" s="389">
        <v>128</v>
      </c>
      <c r="L22" s="389">
        <v>10</v>
      </c>
      <c r="M22" s="389">
        <v>6374</v>
      </c>
      <c r="N22" s="366" t="s">
        <v>244</v>
      </c>
      <c r="O22" s="380">
        <v>1.01</v>
      </c>
    </row>
    <row r="23" spans="1:15" x14ac:dyDescent="0.35">
      <c r="A23" s="502"/>
      <c r="B23" s="393">
        <v>2015</v>
      </c>
      <c r="C23" s="394">
        <v>1067</v>
      </c>
      <c r="D23" s="395" t="s">
        <v>244</v>
      </c>
      <c r="E23" s="394">
        <v>1844</v>
      </c>
      <c r="F23" s="396" t="s">
        <v>244</v>
      </c>
      <c r="G23" s="395" t="s">
        <v>244</v>
      </c>
      <c r="H23" s="395" t="s">
        <v>244</v>
      </c>
      <c r="I23" s="395" t="s">
        <v>244</v>
      </c>
      <c r="J23" s="396" t="s">
        <v>244</v>
      </c>
      <c r="K23" s="394">
        <v>332</v>
      </c>
      <c r="L23" s="395" t="s">
        <v>244</v>
      </c>
      <c r="M23" s="394">
        <v>3243</v>
      </c>
      <c r="N23" s="397" t="s">
        <v>244</v>
      </c>
      <c r="O23" s="398">
        <v>0.8</v>
      </c>
    </row>
    <row r="24" spans="1:15" ht="14.5" customHeight="1" x14ac:dyDescent="0.35">
      <c r="A24" s="499" t="s">
        <v>246</v>
      </c>
      <c r="B24" s="373" t="s">
        <v>211</v>
      </c>
      <c r="C24" s="404">
        <v>273</v>
      </c>
      <c r="D24" s="404">
        <v>97.9</v>
      </c>
      <c r="E24" s="404">
        <v>251</v>
      </c>
      <c r="F24" s="404">
        <v>64808</v>
      </c>
      <c r="G24" s="404">
        <v>749</v>
      </c>
      <c r="H24" s="404">
        <v>7</v>
      </c>
      <c r="I24" s="404">
        <v>5109</v>
      </c>
      <c r="J24" s="404">
        <v>11701</v>
      </c>
      <c r="K24" s="404">
        <v>97</v>
      </c>
      <c r="L24" s="404">
        <v>52</v>
      </c>
      <c r="M24" s="404">
        <v>83145</v>
      </c>
      <c r="N24" s="405">
        <v>5.59</v>
      </c>
      <c r="O24" s="405">
        <v>0.39</v>
      </c>
    </row>
    <row r="25" spans="1:15" ht="14.5" customHeight="1" x14ac:dyDescent="0.35">
      <c r="A25" s="499"/>
      <c r="B25" s="365" t="s">
        <v>212</v>
      </c>
      <c r="C25" s="389">
        <v>360.3</v>
      </c>
      <c r="D25" s="389">
        <v>32</v>
      </c>
      <c r="E25" s="389">
        <v>365</v>
      </c>
      <c r="F25" s="390">
        <v>56030</v>
      </c>
      <c r="G25" s="389">
        <v>741</v>
      </c>
      <c r="H25" s="389">
        <v>6</v>
      </c>
      <c r="I25" s="389">
        <v>3081</v>
      </c>
      <c r="J25" s="390">
        <v>6534</v>
      </c>
      <c r="K25" s="389">
        <v>83</v>
      </c>
      <c r="L25" s="389">
        <v>10</v>
      </c>
      <c r="M25" s="389">
        <v>67241</v>
      </c>
      <c r="N25" s="391">
        <v>4.91</v>
      </c>
      <c r="O25" s="391">
        <v>0.28999999999999998</v>
      </c>
    </row>
    <row r="26" spans="1:15" x14ac:dyDescent="0.35">
      <c r="A26" s="499"/>
      <c r="B26" s="365" t="s">
        <v>213</v>
      </c>
      <c r="C26" s="389">
        <v>339</v>
      </c>
      <c r="D26" s="389">
        <v>30</v>
      </c>
      <c r="E26" s="389">
        <v>500</v>
      </c>
      <c r="F26" s="390" t="s">
        <v>244</v>
      </c>
      <c r="G26" s="389">
        <v>555</v>
      </c>
      <c r="H26" s="389">
        <v>12</v>
      </c>
      <c r="I26" s="389">
        <v>4646</v>
      </c>
      <c r="J26" s="390" t="s">
        <v>244</v>
      </c>
      <c r="K26" s="389">
        <v>514</v>
      </c>
      <c r="L26" s="389">
        <v>15</v>
      </c>
      <c r="M26" s="389">
        <v>6611</v>
      </c>
      <c r="N26" s="366" t="s">
        <v>244</v>
      </c>
      <c r="O26" s="380">
        <v>0.51</v>
      </c>
    </row>
    <row r="27" spans="1:15" x14ac:dyDescent="0.35">
      <c r="A27" s="499"/>
      <c r="B27" s="369" t="s">
        <v>214</v>
      </c>
      <c r="C27" s="389">
        <v>425</v>
      </c>
      <c r="D27" s="389">
        <v>39</v>
      </c>
      <c r="E27" s="389">
        <v>888</v>
      </c>
      <c r="F27" s="390" t="s">
        <v>244</v>
      </c>
      <c r="G27" s="389">
        <v>686</v>
      </c>
      <c r="H27" s="389">
        <v>15</v>
      </c>
      <c r="I27" s="389">
        <v>11378</v>
      </c>
      <c r="J27" s="390" t="s">
        <v>244</v>
      </c>
      <c r="K27" s="389">
        <v>699</v>
      </c>
      <c r="L27" s="389">
        <v>18</v>
      </c>
      <c r="M27" s="389">
        <v>14148</v>
      </c>
      <c r="N27" s="366" t="s">
        <v>244</v>
      </c>
      <c r="O27" s="380">
        <v>1.1100000000000001</v>
      </c>
    </row>
    <row r="28" spans="1:15" x14ac:dyDescent="0.35">
      <c r="A28" s="502"/>
      <c r="B28" s="393">
        <v>2015</v>
      </c>
      <c r="C28" s="394">
        <v>233</v>
      </c>
      <c r="D28" s="395" t="s">
        <v>244</v>
      </c>
      <c r="E28" s="394">
        <v>1805</v>
      </c>
      <c r="F28" s="396" t="s">
        <v>244</v>
      </c>
      <c r="G28" s="395" t="s">
        <v>244</v>
      </c>
      <c r="H28" s="395" t="s">
        <v>244</v>
      </c>
      <c r="I28" s="395" t="s">
        <v>244</v>
      </c>
      <c r="J28" s="396" t="s">
        <v>244</v>
      </c>
      <c r="K28" s="394">
        <v>437</v>
      </c>
      <c r="L28" s="395" t="s">
        <v>244</v>
      </c>
      <c r="M28" s="394">
        <v>2475</v>
      </c>
      <c r="N28" s="397" t="s">
        <v>244</v>
      </c>
      <c r="O28" s="398">
        <v>0.28999999999999998</v>
      </c>
    </row>
    <row r="29" spans="1:15" x14ac:dyDescent="0.35">
      <c r="A29" s="499" t="s">
        <v>245</v>
      </c>
      <c r="B29" s="373" t="s">
        <v>211</v>
      </c>
      <c r="C29" s="404">
        <v>249</v>
      </c>
      <c r="D29" s="404">
        <v>769.3</v>
      </c>
      <c r="E29" s="404">
        <v>0</v>
      </c>
      <c r="F29" s="404">
        <v>6701</v>
      </c>
      <c r="G29" s="404">
        <v>2628</v>
      </c>
      <c r="H29" s="404">
        <v>18</v>
      </c>
      <c r="I29" s="404">
        <v>1168</v>
      </c>
      <c r="J29" s="404">
        <v>2905</v>
      </c>
      <c r="K29" s="404">
        <v>0</v>
      </c>
      <c r="L29" s="404">
        <v>0</v>
      </c>
      <c r="M29" s="404">
        <v>14438</v>
      </c>
      <c r="N29" s="405">
        <v>1.91</v>
      </c>
      <c r="O29" s="405">
        <v>0.28999999999999998</v>
      </c>
    </row>
    <row r="30" spans="1:15" x14ac:dyDescent="0.35">
      <c r="A30" s="499"/>
      <c r="B30" s="365" t="s">
        <v>212</v>
      </c>
      <c r="C30" s="389">
        <v>182.1</v>
      </c>
      <c r="D30" s="389">
        <v>788</v>
      </c>
      <c r="E30" s="389">
        <v>0</v>
      </c>
      <c r="F30" s="390">
        <v>5445</v>
      </c>
      <c r="G30" s="389">
        <v>2095</v>
      </c>
      <c r="H30" s="389">
        <v>8</v>
      </c>
      <c r="I30" s="389">
        <v>262</v>
      </c>
      <c r="J30" s="390">
        <v>2518</v>
      </c>
      <c r="K30" s="389">
        <v>0</v>
      </c>
      <c r="L30" s="389">
        <v>141</v>
      </c>
      <c r="M30" s="389">
        <v>11439</v>
      </c>
      <c r="N30" s="391">
        <v>1.67</v>
      </c>
      <c r="O30" s="391">
        <v>0.18</v>
      </c>
    </row>
    <row r="31" spans="1:15" x14ac:dyDescent="0.35">
      <c r="A31" s="499"/>
      <c r="B31" s="365" t="s">
        <v>213</v>
      </c>
      <c r="C31" s="389">
        <v>226.2</v>
      </c>
      <c r="D31" s="389">
        <v>1203</v>
      </c>
      <c r="E31" s="389">
        <v>0</v>
      </c>
      <c r="F31" s="390" t="s">
        <v>244</v>
      </c>
      <c r="G31" s="389">
        <v>1927</v>
      </c>
      <c r="H31" s="389">
        <v>9</v>
      </c>
      <c r="I31" s="389">
        <v>1317</v>
      </c>
      <c r="J31" s="390" t="s">
        <v>244</v>
      </c>
      <c r="K31" s="389">
        <v>0</v>
      </c>
      <c r="L31" s="389">
        <v>188</v>
      </c>
      <c r="M31" s="389">
        <v>4871</v>
      </c>
      <c r="N31" s="366" t="s">
        <v>244</v>
      </c>
      <c r="O31" s="380">
        <v>0.76</v>
      </c>
    </row>
    <row r="32" spans="1:15" x14ac:dyDescent="0.35">
      <c r="A32" s="499"/>
      <c r="B32" s="369" t="s">
        <v>214</v>
      </c>
      <c r="C32" s="389">
        <v>169</v>
      </c>
      <c r="D32" s="389">
        <v>1781</v>
      </c>
      <c r="E32" s="389">
        <v>72</v>
      </c>
      <c r="F32" s="390" t="s">
        <v>244</v>
      </c>
      <c r="G32" s="389">
        <v>2959</v>
      </c>
      <c r="H32" s="389">
        <v>20</v>
      </c>
      <c r="I32" s="389">
        <v>5266</v>
      </c>
      <c r="J32" s="390" t="s">
        <v>244</v>
      </c>
      <c r="K32" s="389">
        <v>0</v>
      </c>
      <c r="L32" s="389">
        <v>306</v>
      </c>
      <c r="M32" s="389">
        <v>10573</v>
      </c>
      <c r="N32" s="366" t="s">
        <v>244</v>
      </c>
      <c r="O32" s="380">
        <v>1.51</v>
      </c>
    </row>
    <row r="33" spans="1:19" x14ac:dyDescent="0.35">
      <c r="A33" s="502"/>
      <c r="B33" s="393">
        <v>2015</v>
      </c>
      <c r="C33" s="394">
        <v>653</v>
      </c>
      <c r="D33" s="395" t="s">
        <v>244</v>
      </c>
      <c r="E33" s="394">
        <v>9880</v>
      </c>
      <c r="F33" s="390" t="s">
        <v>244</v>
      </c>
      <c r="G33" s="395" t="s">
        <v>244</v>
      </c>
      <c r="H33" s="395" t="s">
        <v>244</v>
      </c>
      <c r="I33" s="395" t="s">
        <v>244</v>
      </c>
      <c r="J33" s="396" t="s">
        <v>244</v>
      </c>
      <c r="K33" s="394">
        <v>0</v>
      </c>
      <c r="L33" s="395" t="s">
        <v>244</v>
      </c>
      <c r="M33" s="394">
        <v>10533</v>
      </c>
      <c r="N33" s="397" t="s">
        <v>244</v>
      </c>
      <c r="O33" s="398">
        <v>1.95</v>
      </c>
    </row>
    <row r="34" spans="1:19" x14ac:dyDescent="0.35">
      <c r="A34" s="501" t="s">
        <v>243</v>
      </c>
      <c r="B34" s="373" t="s">
        <v>211</v>
      </c>
      <c r="C34" s="402">
        <v>1952</v>
      </c>
      <c r="D34" s="402">
        <v>1355</v>
      </c>
      <c r="E34" s="402">
        <v>398</v>
      </c>
      <c r="F34" s="402">
        <v>269837</v>
      </c>
      <c r="G34" s="402">
        <v>4539</v>
      </c>
      <c r="H34" s="402">
        <v>45</v>
      </c>
      <c r="I34" s="402">
        <v>13826</v>
      </c>
      <c r="J34" s="402">
        <v>36039</v>
      </c>
      <c r="K34" s="404">
        <v>191</v>
      </c>
      <c r="L34" s="402">
        <v>699</v>
      </c>
      <c r="M34" s="402">
        <v>328881</v>
      </c>
      <c r="N34" s="403">
        <v>6.62</v>
      </c>
      <c r="O34" s="403">
        <v>0.36</v>
      </c>
    </row>
    <row r="35" spans="1:19" x14ac:dyDescent="0.35">
      <c r="A35" s="499"/>
      <c r="B35" s="365" t="s">
        <v>212</v>
      </c>
      <c r="C35" s="389">
        <v>2526.1</v>
      </c>
      <c r="D35" s="389">
        <v>1124</v>
      </c>
      <c r="E35" s="389">
        <v>627</v>
      </c>
      <c r="F35" s="389">
        <v>259011</v>
      </c>
      <c r="G35" s="389">
        <v>4439</v>
      </c>
      <c r="H35" s="389">
        <v>42</v>
      </c>
      <c r="I35" s="389">
        <v>6957</v>
      </c>
      <c r="J35" s="389">
        <v>21716</v>
      </c>
      <c r="K35" s="389">
        <v>141</v>
      </c>
      <c r="L35" s="389">
        <v>151</v>
      </c>
      <c r="M35" s="389">
        <v>296733</v>
      </c>
      <c r="N35" s="391">
        <v>6.3</v>
      </c>
      <c r="O35" s="391">
        <v>0.24</v>
      </c>
    </row>
    <row r="36" spans="1:19" x14ac:dyDescent="0.35">
      <c r="A36" s="499"/>
      <c r="B36" s="365" t="s">
        <v>213</v>
      </c>
      <c r="C36" s="389">
        <v>2315</v>
      </c>
      <c r="D36" s="389">
        <v>1403</v>
      </c>
      <c r="E36" s="389">
        <v>1124</v>
      </c>
      <c r="F36" s="389">
        <v>189406</v>
      </c>
      <c r="G36" s="389">
        <v>3833</v>
      </c>
      <c r="H36" s="389">
        <v>50</v>
      </c>
      <c r="I36" s="389">
        <v>11559</v>
      </c>
      <c r="J36" s="389">
        <v>23714</v>
      </c>
      <c r="K36" s="389">
        <v>1132</v>
      </c>
      <c r="L36" s="389">
        <v>509</v>
      </c>
      <c r="M36" s="389">
        <v>235044</v>
      </c>
      <c r="N36" s="366" t="s">
        <v>244</v>
      </c>
      <c r="O36" s="380">
        <v>0.38</v>
      </c>
    </row>
    <row r="37" spans="1:19" x14ac:dyDescent="0.35">
      <c r="A37" s="499"/>
      <c r="B37" s="369" t="s">
        <v>214</v>
      </c>
      <c r="C37" s="389">
        <v>2664</v>
      </c>
      <c r="D37" s="389">
        <v>2048</v>
      </c>
      <c r="E37" s="399">
        <v>1724</v>
      </c>
      <c r="F37" s="390">
        <v>221311</v>
      </c>
      <c r="G37" s="389">
        <v>5464</v>
      </c>
      <c r="H37" s="389">
        <v>78</v>
      </c>
      <c r="I37" s="389">
        <v>34310</v>
      </c>
      <c r="J37" s="389">
        <v>66778</v>
      </c>
      <c r="K37" s="399">
        <v>1250</v>
      </c>
      <c r="L37" s="389">
        <v>494</v>
      </c>
      <c r="M37" s="389">
        <v>336121</v>
      </c>
      <c r="N37" s="366" t="s">
        <v>244</v>
      </c>
      <c r="O37" s="380">
        <v>0.93</v>
      </c>
    </row>
    <row r="38" spans="1:19" x14ac:dyDescent="0.35">
      <c r="A38" s="502"/>
      <c r="B38" s="393">
        <v>2015</v>
      </c>
      <c r="C38" s="394">
        <v>2237</v>
      </c>
      <c r="D38" s="395" t="s">
        <v>244</v>
      </c>
      <c r="E38" s="400">
        <v>15724</v>
      </c>
      <c r="F38" s="395" t="s">
        <v>244</v>
      </c>
      <c r="G38" s="395" t="s">
        <v>244</v>
      </c>
      <c r="H38" s="395" t="s">
        <v>244</v>
      </c>
      <c r="I38" s="394">
        <v>32005</v>
      </c>
      <c r="J38" s="395" t="s">
        <v>244</v>
      </c>
      <c r="K38" s="394">
        <v>1227</v>
      </c>
      <c r="L38" s="395" t="s">
        <v>244</v>
      </c>
      <c r="M38" s="394">
        <v>51193</v>
      </c>
      <c r="N38" s="397" t="s">
        <v>244</v>
      </c>
      <c r="O38" s="398">
        <v>1.47</v>
      </c>
    </row>
    <row r="39" spans="1:19" x14ac:dyDescent="0.35">
      <c r="A39" s="506"/>
      <c r="B39" s="506"/>
      <c r="C39" s="506"/>
      <c r="D39" s="506"/>
      <c r="E39" s="506"/>
      <c r="F39" s="506"/>
      <c r="G39" s="506"/>
      <c r="H39" s="506"/>
      <c r="I39" s="506"/>
      <c r="J39" s="506"/>
      <c r="K39" s="506"/>
      <c r="L39" s="506"/>
      <c r="M39" s="506"/>
    </row>
    <row r="40" spans="1:19" ht="185" customHeight="1" x14ac:dyDescent="0.35">
      <c r="A40" s="507" t="s">
        <v>273</v>
      </c>
      <c r="B40" s="507"/>
      <c r="C40" s="507"/>
      <c r="D40" s="507"/>
      <c r="E40" s="507"/>
      <c r="F40" s="507"/>
      <c r="G40" s="507"/>
      <c r="H40" s="507"/>
      <c r="I40" s="507"/>
      <c r="J40" s="507"/>
      <c r="K40" s="507"/>
      <c r="L40" s="507"/>
      <c r="M40" s="507"/>
      <c r="N40" s="507"/>
      <c r="O40" s="507"/>
      <c r="R40" s="505"/>
      <c r="S40" s="505"/>
    </row>
    <row r="41" spans="1:19" x14ac:dyDescent="0.35">
      <c r="F41" s="401"/>
    </row>
  </sheetData>
  <mergeCells count="14">
    <mergeCell ref="F11:L11"/>
    <mergeCell ref="A9:O9"/>
    <mergeCell ref="A24:A28"/>
    <mergeCell ref="R40:S40"/>
    <mergeCell ref="A29:A33"/>
    <mergeCell ref="A34:A38"/>
    <mergeCell ref="A39:M39"/>
    <mergeCell ref="A40:O40"/>
    <mergeCell ref="A14:A18"/>
    <mergeCell ref="A19:A23"/>
    <mergeCell ref="A7:D7"/>
    <mergeCell ref="A11:A12"/>
    <mergeCell ref="B11:B12"/>
    <mergeCell ref="C11:D11"/>
  </mergeCells>
  <pageMargins left="0.7" right="0.7" top="0.75" bottom="0.75" header="0.3" footer="0.3"/>
  <pageSetup paperSize="9" orientation="portrait" r:id="rId1"/>
  <headerFooter>
    <oddFooter>&amp;L&amp;1#&amp;"Tahoma"&amp;9&amp;KCF022BC2 – Usage restreint</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E56E2-76C7-4560-A383-CCE7E67976A1}">
  <dimension ref="A7:I25"/>
  <sheetViews>
    <sheetView zoomScale="90" zoomScaleNormal="90" workbookViewId="0">
      <selection activeCell="C3" sqref="C3"/>
    </sheetView>
  </sheetViews>
  <sheetFormatPr baseColWidth="10" defaultColWidth="8.7265625" defaultRowHeight="14.5" x14ac:dyDescent="0.35"/>
  <cols>
    <col min="1" max="1" width="24.1796875" style="156" bestFit="1" customWidth="1"/>
    <col min="2" max="2" width="20.453125" style="156" customWidth="1"/>
    <col min="3" max="3" width="23.7265625" style="156" bestFit="1" customWidth="1"/>
    <col min="4" max="16384" width="8.7265625" style="156"/>
  </cols>
  <sheetData>
    <row r="7" spans="1:3" ht="19.5" x14ac:dyDescent="0.35">
      <c r="A7" s="491" t="s">
        <v>293</v>
      </c>
      <c r="B7" s="503"/>
      <c r="C7" s="158"/>
    </row>
    <row r="8" spans="1:3" ht="21.65" customHeight="1" x14ac:dyDescent="0.35">
      <c r="A8" s="495" t="s">
        <v>269</v>
      </c>
      <c r="B8" s="495" t="s">
        <v>268</v>
      </c>
      <c r="C8" s="493" t="s">
        <v>292</v>
      </c>
    </row>
    <row r="9" spans="1:3" ht="96.65" customHeight="1" x14ac:dyDescent="0.35">
      <c r="A9" s="484"/>
      <c r="B9" s="484"/>
      <c r="C9" s="494"/>
    </row>
    <row r="10" spans="1:3" x14ac:dyDescent="0.35">
      <c r="A10" s="189"/>
      <c r="B10" s="189"/>
      <c r="C10" s="204" t="s">
        <v>360</v>
      </c>
    </row>
    <row r="11" spans="1:3" x14ac:dyDescent="0.35">
      <c r="A11" s="501" t="s">
        <v>248</v>
      </c>
      <c r="B11" s="407" t="s">
        <v>211</v>
      </c>
      <c r="C11" s="408">
        <v>138245</v>
      </c>
    </row>
    <row r="12" spans="1:3" x14ac:dyDescent="0.35">
      <c r="A12" s="499"/>
      <c r="B12" s="365" t="s">
        <v>212</v>
      </c>
      <c r="C12" s="406">
        <v>125742</v>
      </c>
    </row>
    <row r="13" spans="1:3" x14ac:dyDescent="0.35">
      <c r="A13" s="501" t="s">
        <v>247</v>
      </c>
      <c r="B13" s="407" t="s">
        <v>211</v>
      </c>
      <c r="C13" s="408">
        <v>93053</v>
      </c>
    </row>
    <row r="14" spans="1:3" x14ac:dyDescent="0.35">
      <c r="A14" s="499"/>
      <c r="B14" s="365" t="s">
        <v>212</v>
      </c>
      <c r="C14" s="406">
        <v>92310</v>
      </c>
    </row>
    <row r="15" spans="1:3" ht="14.5" customHeight="1" x14ac:dyDescent="0.35">
      <c r="A15" s="501" t="s">
        <v>246</v>
      </c>
      <c r="B15" s="407" t="s">
        <v>211</v>
      </c>
      <c r="C15" s="408">
        <v>83145</v>
      </c>
    </row>
    <row r="16" spans="1:3" ht="14.5" customHeight="1" x14ac:dyDescent="0.35">
      <c r="A16" s="499"/>
      <c r="B16" s="365" t="s">
        <v>212</v>
      </c>
      <c r="C16" s="406">
        <v>67241</v>
      </c>
    </row>
    <row r="17" spans="1:9" x14ac:dyDescent="0.35">
      <c r="A17" s="499" t="s">
        <v>245</v>
      </c>
      <c r="B17" s="407" t="s">
        <v>211</v>
      </c>
      <c r="C17" s="408">
        <v>14439</v>
      </c>
    </row>
    <row r="18" spans="1:9" x14ac:dyDescent="0.35">
      <c r="A18" s="502"/>
      <c r="B18" s="365" t="s">
        <v>212</v>
      </c>
      <c r="C18" s="406">
        <v>11439</v>
      </c>
    </row>
    <row r="19" spans="1:9" x14ac:dyDescent="0.35">
      <c r="A19" s="501" t="s">
        <v>243</v>
      </c>
      <c r="B19" s="407" t="s">
        <v>211</v>
      </c>
      <c r="C19" s="408">
        <v>328881</v>
      </c>
    </row>
    <row r="20" spans="1:9" x14ac:dyDescent="0.35">
      <c r="A20" s="499"/>
      <c r="B20" s="365" t="s">
        <v>212</v>
      </c>
      <c r="C20" s="406">
        <v>296733</v>
      </c>
    </row>
    <row r="21" spans="1:9" x14ac:dyDescent="0.35">
      <c r="A21" s="509"/>
      <c r="B21" s="509"/>
      <c r="C21" s="509"/>
    </row>
    <row r="22" spans="1:9" ht="252.5" customHeight="1" x14ac:dyDescent="0.35">
      <c r="A22" s="508" t="s">
        <v>291</v>
      </c>
      <c r="B22" s="508"/>
      <c r="C22" s="508"/>
    </row>
    <row r="23" spans="1:9" x14ac:dyDescent="0.35">
      <c r="G23" s="215"/>
      <c r="H23" s="215"/>
      <c r="I23" s="210"/>
    </row>
    <row r="24" spans="1:9" x14ac:dyDescent="0.35">
      <c r="D24" s="216"/>
      <c r="E24" s="216"/>
      <c r="G24" s="215"/>
      <c r="H24" s="215"/>
      <c r="I24" s="210"/>
    </row>
    <row r="25" spans="1:9" x14ac:dyDescent="0.35">
      <c r="D25" s="210"/>
      <c r="E25" s="210"/>
    </row>
  </sheetData>
  <mergeCells count="11">
    <mergeCell ref="C8:C9"/>
    <mergeCell ref="B8:B9"/>
    <mergeCell ref="A8:A9"/>
    <mergeCell ref="A7:B7"/>
    <mergeCell ref="A22:C22"/>
    <mergeCell ref="A21:C21"/>
    <mergeCell ref="A11:A12"/>
    <mergeCell ref="A13:A14"/>
    <mergeCell ref="A15:A16"/>
    <mergeCell ref="A17:A18"/>
    <mergeCell ref="A19:A20"/>
  </mergeCells>
  <pageMargins left="0.7" right="0.7" top="0.75" bottom="0.75" header="0.3" footer="0.3"/>
  <pageSetup paperSize="9" orientation="portrait" r:id="rId1"/>
  <headerFooter>
    <oddFooter>&amp;L&amp;1#&amp;"Tahoma"&amp;9&amp;KCF022BC2 – Usage restreint</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5222-C67D-456A-BE54-84519150E808}">
  <dimension ref="A7:AM117"/>
  <sheetViews>
    <sheetView zoomScale="60" zoomScaleNormal="60" workbookViewId="0">
      <selection activeCell="D3" sqref="D3"/>
    </sheetView>
  </sheetViews>
  <sheetFormatPr baseColWidth="10" defaultColWidth="8.7265625" defaultRowHeight="14.5" outlineLevelRow="1" x14ac:dyDescent="0.35"/>
  <cols>
    <col min="1" max="1" width="16.7265625" style="158" customWidth="1"/>
    <col min="2" max="2" width="11.453125" style="364" customWidth="1"/>
    <col min="3" max="3" width="14.54296875" style="364" customWidth="1"/>
    <col min="4" max="4" width="14.81640625" style="364" customWidth="1"/>
    <col min="5" max="5" width="13.453125" style="364" customWidth="1"/>
    <col min="6" max="6" width="23.54296875" style="364" customWidth="1"/>
    <col min="7" max="7" width="9.1796875" style="364" customWidth="1"/>
    <col min="8" max="8" width="11.81640625" style="364" customWidth="1"/>
    <col min="9" max="9" width="13.81640625" style="364" customWidth="1"/>
    <col min="10" max="10" width="13.54296875" style="364" customWidth="1"/>
    <col min="11" max="11" width="15.54296875" style="364" customWidth="1"/>
    <col min="12" max="12" width="10.26953125" style="364" customWidth="1"/>
    <col min="13" max="13" width="15" style="364" customWidth="1"/>
    <col min="14" max="14" width="13.453125" style="364" customWidth="1"/>
    <col min="15" max="15" width="16.1796875" style="364" customWidth="1"/>
    <col min="16" max="16" width="9.81640625" style="377" customWidth="1"/>
    <col min="17" max="17" width="14.54296875" style="364" customWidth="1"/>
    <col min="18" max="18" width="16.453125" style="364" customWidth="1"/>
    <col min="19" max="19" width="9.54296875" style="364" customWidth="1"/>
    <col min="20" max="16384" width="8.7265625" style="158"/>
  </cols>
  <sheetData>
    <row r="7" spans="1:25" ht="19.5" x14ac:dyDescent="0.35">
      <c r="A7" s="491" t="s">
        <v>272</v>
      </c>
      <c r="B7" s="491"/>
      <c r="C7" s="491"/>
      <c r="D7" s="491"/>
    </row>
    <row r="8" spans="1:25" x14ac:dyDescent="0.35">
      <c r="A8" s="209"/>
      <c r="B8" s="209"/>
    </row>
    <row r="9" spans="1:25" x14ac:dyDescent="0.35">
      <c r="A9" s="492" t="s">
        <v>271</v>
      </c>
      <c r="B9" s="492"/>
      <c r="C9" s="492"/>
      <c r="D9" s="492"/>
      <c r="E9" s="492"/>
      <c r="F9" s="492"/>
      <c r="G9" s="492"/>
      <c r="H9" s="492"/>
      <c r="I9" s="492"/>
      <c r="J9" s="492"/>
      <c r="K9" s="492"/>
      <c r="L9" s="492"/>
      <c r="M9" s="492"/>
      <c r="N9" s="492"/>
      <c r="O9" s="492"/>
      <c r="P9" s="492"/>
      <c r="Q9" s="492"/>
      <c r="R9" s="492"/>
      <c r="S9" s="492"/>
      <c r="T9" s="208"/>
      <c r="U9" s="208"/>
      <c r="V9" s="208"/>
      <c r="W9" s="208"/>
      <c r="X9" s="208"/>
      <c r="Y9" s="208"/>
    </row>
    <row r="11" spans="1:25" x14ac:dyDescent="0.35">
      <c r="C11" s="132"/>
      <c r="D11" s="132"/>
      <c r="E11" s="132"/>
      <c r="F11" s="493" t="s">
        <v>270</v>
      </c>
      <c r="G11" s="132"/>
      <c r="H11" s="132"/>
      <c r="I11" s="132"/>
      <c r="J11" s="132"/>
      <c r="K11" s="132"/>
      <c r="L11" s="132"/>
      <c r="M11" s="132"/>
      <c r="N11" s="132"/>
      <c r="O11" s="132"/>
      <c r="P11" s="207"/>
      <c r="Q11" s="132"/>
      <c r="R11" s="132"/>
      <c r="S11" s="132"/>
    </row>
    <row r="12" spans="1:25" ht="14.5" customHeight="1" x14ac:dyDescent="0.35">
      <c r="A12" s="495" t="s">
        <v>269</v>
      </c>
      <c r="B12" s="495" t="s">
        <v>268</v>
      </c>
      <c r="C12" s="493" t="s">
        <v>267</v>
      </c>
      <c r="D12" s="493"/>
      <c r="E12" s="493"/>
      <c r="F12" s="493"/>
      <c r="G12" s="493" t="s">
        <v>266</v>
      </c>
      <c r="H12" s="493"/>
      <c r="I12" s="493"/>
      <c r="J12" s="493"/>
      <c r="K12" s="493"/>
      <c r="L12" s="493" t="s">
        <v>265</v>
      </c>
      <c r="M12" s="493"/>
      <c r="N12" s="493"/>
      <c r="O12" s="493"/>
      <c r="P12" s="493" t="s">
        <v>264</v>
      </c>
      <c r="Q12" s="493"/>
      <c r="R12" s="493"/>
      <c r="S12" s="493" t="s">
        <v>263</v>
      </c>
    </row>
    <row r="13" spans="1:25" ht="46" customHeight="1" x14ac:dyDescent="0.35">
      <c r="A13" s="495"/>
      <c r="B13" s="495"/>
      <c r="C13" s="206" t="s">
        <v>262</v>
      </c>
      <c r="D13" s="206" t="s">
        <v>261</v>
      </c>
      <c r="E13" s="206" t="s">
        <v>260</v>
      </c>
      <c r="F13" s="494"/>
      <c r="G13" s="494"/>
      <c r="H13" s="494"/>
      <c r="I13" s="494"/>
      <c r="J13" s="494"/>
      <c r="K13" s="494"/>
      <c r="L13" s="494"/>
      <c r="M13" s="494"/>
      <c r="N13" s="494"/>
      <c r="O13" s="494"/>
      <c r="P13" s="494"/>
      <c r="Q13" s="494"/>
      <c r="R13" s="494"/>
      <c r="S13" s="494"/>
    </row>
    <row r="14" spans="1:25" ht="57.5" x14ac:dyDescent="0.35">
      <c r="A14" s="495"/>
      <c r="B14" s="495"/>
      <c r="C14" s="204" t="s">
        <v>253</v>
      </c>
      <c r="D14" s="204" t="s">
        <v>253</v>
      </c>
      <c r="E14" s="204" t="s">
        <v>253</v>
      </c>
      <c r="F14" s="204" t="s">
        <v>253</v>
      </c>
      <c r="G14" s="204" t="s">
        <v>253</v>
      </c>
      <c r="H14" s="204" t="s">
        <v>259</v>
      </c>
      <c r="I14" s="204" t="s">
        <v>258</v>
      </c>
      <c r="J14" s="204" t="s">
        <v>257</v>
      </c>
      <c r="K14" s="204" t="s">
        <v>256</v>
      </c>
      <c r="L14" s="204" t="s">
        <v>253</v>
      </c>
      <c r="M14" s="204" t="s">
        <v>258</v>
      </c>
      <c r="N14" s="204" t="s">
        <v>257</v>
      </c>
      <c r="O14" s="204" t="s">
        <v>256</v>
      </c>
      <c r="P14" s="205" t="s">
        <v>253</v>
      </c>
      <c r="Q14" s="204" t="s">
        <v>255</v>
      </c>
      <c r="R14" s="204" t="s">
        <v>254</v>
      </c>
      <c r="S14" s="204" t="s">
        <v>253</v>
      </c>
    </row>
    <row r="15" spans="1:25" ht="13.5" customHeight="1" x14ac:dyDescent="0.35">
      <c r="A15" s="484"/>
      <c r="B15" s="484"/>
      <c r="C15" s="204" t="s">
        <v>252</v>
      </c>
      <c r="D15" s="204" t="s">
        <v>252</v>
      </c>
      <c r="E15" s="204" t="s">
        <v>252</v>
      </c>
      <c r="F15" s="204" t="s">
        <v>166</v>
      </c>
      <c r="G15" s="204" t="s">
        <v>251</v>
      </c>
      <c r="H15" s="204" t="s">
        <v>166</v>
      </c>
      <c r="I15" s="204" t="s">
        <v>166</v>
      </c>
      <c r="J15" s="204" t="s">
        <v>166</v>
      </c>
      <c r="K15" s="204" t="s">
        <v>166</v>
      </c>
      <c r="L15" s="204" t="s">
        <v>251</v>
      </c>
      <c r="M15" s="204" t="s">
        <v>166</v>
      </c>
      <c r="N15" s="204" t="s">
        <v>166</v>
      </c>
      <c r="O15" s="204" t="s">
        <v>166</v>
      </c>
      <c r="P15" s="205" t="s">
        <v>251</v>
      </c>
      <c r="Q15" s="204" t="s">
        <v>166</v>
      </c>
      <c r="R15" s="204" t="s">
        <v>250</v>
      </c>
      <c r="S15" s="204" t="s">
        <v>249</v>
      </c>
    </row>
    <row r="16" spans="1:25" x14ac:dyDescent="0.35">
      <c r="A16" s="453" t="s">
        <v>248</v>
      </c>
      <c r="B16" s="421">
        <v>2022</v>
      </c>
      <c r="C16" s="441">
        <v>20899</v>
      </c>
      <c r="D16" s="441">
        <v>3229</v>
      </c>
      <c r="E16" s="441">
        <v>9871</v>
      </c>
      <c r="F16" s="421">
        <v>0.98499999999999999</v>
      </c>
      <c r="G16" s="441">
        <v>52673</v>
      </c>
      <c r="H16" s="421">
        <v>44</v>
      </c>
      <c r="I16" s="421">
        <v>53.6</v>
      </c>
      <c r="J16" s="421">
        <v>0.2</v>
      </c>
      <c r="K16" s="421">
        <v>2.2000000000000002</v>
      </c>
      <c r="L16" s="441">
        <v>79641</v>
      </c>
      <c r="M16" s="421">
        <v>100</v>
      </c>
      <c r="N16" s="421">
        <v>0</v>
      </c>
      <c r="O16" s="421">
        <v>0</v>
      </c>
      <c r="P16" s="441">
        <v>16212</v>
      </c>
      <c r="Q16" s="421">
        <v>90</v>
      </c>
      <c r="R16" s="421">
        <v>0.82</v>
      </c>
      <c r="S16" s="441">
        <v>38999</v>
      </c>
    </row>
    <row r="17" spans="1:39" x14ac:dyDescent="0.35">
      <c r="A17" s="453"/>
      <c r="B17" s="409">
        <v>2021</v>
      </c>
      <c r="C17" s="366">
        <v>25071</v>
      </c>
      <c r="D17" s="366">
        <v>3823</v>
      </c>
      <c r="E17" s="366">
        <v>9616</v>
      </c>
      <c r="F17" s="410">
        <v>0.98499999999999999</v>
      </c>
      <c r="G17" s="366">
        <v>31791</v>
      </c>
      <c r="H17" s="366">
        <v>51.3</v>
      </c>
      <c r="I17" s="368">
        <v>48</v>
      </c>
      <c r="J17" s="368">
        <v>0.4</v>
      </c>
      <c r="K17" s="368">
        <v>0.3</v>
      </c>
      <c r="L17" s="366">
        <v>65024</v>
      </c>
      <c r="M17" s="366">
        <v>100</v>
      </c>
      <c r="N17" s="366">
        <v>0</v>
      </c>
      <c r="O17" s="366">
        <v>0</v>
      </c>
      <c r="P17" s="366">
        <v>8019</v>
      </c>
      <c r="Q17" s="366">
        <v>72</v>
      </c>
      <c r="R17" s="380">
        <v>0.41</v>
      </c>
      <c r="S17" s="366">
        <v>37090</v>
      </c>
    </row>
    <row r="18" spans="1:39" x14ac:dyDescent="0.35">
      <c r="A18" s="453"/>
      <c r="B18" s="409">
        <v>2020</v>
      </c>
      <c r="C18" s="366">
        <v>26519</v>
      </c>
      <c r="D18" s="366">
        <v>3974</v>
      </c>
      <c r="E18" s="366">
        <v>9390</v>
      </c>
      <c r="F18" s="410">
        <v>0.9</v>
      </c>
      <c r="G18" s="366">
        <v>30354</v>
      </c>
      <c r="H18" s="366">
        <v>71</v>
      </c>
      <c r="I18" s="368">
        <v>28.3</v>
      </c>
      <c r="J18" s="368">
        <v>0.6</v>
      </c>
      <c r="K18" s="368">
        <v>0.1</v>
      </c>
      <c r="L18" s="366">
        <v>53782</v>
      </c>
      <c r="M18" s="366">
        <v>100</v>
      </c>
      <c r="N18" s="366">
        <v>0</v>
      </c>
      <c r="O18" s="366">
        <v>0</v>
      </c>
      <c r="P18" s="366">
        <v>23454</v>
      </c>
      <c r="Q18" s="366">
        <v>69</v>
      </c>
      <c r="R18" s="380">
        <v>1.19</v>
      </c>
      <c r="S18" s="366">
        <v>62235</v>
      </c>
    </row>
    <row r="19" spans="1:39" x14ac:dyDescent="0.35">
      <c r="A19" s="453"/>
      <c r="B19" s="411">
        <v>2019</v>
      </c>
      <c r="C19" s="370">
        <v>31708</v>
      </c>
      <c r="D19" s="370">
        <v>2718</v>
      </c>
      <c r="E19" s="370">
        <v>10390</v>
      </c>
      <c r="F19" s="412">
        <v>0.86</v>
      </c>
      <c r="G19" s="370">
        <v>19724</v>
      </c>
      <c r="H19" s="372">
        <v>44.3</v>
      </c>
      <c r="I19" s="372">
        <v>50.6</v>
      </c>
      <c r="J19" s="372">
        <v>2.8</v>
      </c>
      <c r="K19" s="372">
        <v>2.2999999999999998</v>
      </c>
      <c r="L19" s="370">
        <v>109168</v>
      </c>
      <c r="M19" s="372">
        <v>84.8</v>
      </c>
      <c r="N19" s="372">
        <v>15.2</v>
      </c>
      <c r="O19" s="370">
        <v>0</v>
      </c>
      <c r="P19" s="370">
        <v>55268</v>
      </c>
      <c r="Q19" s="370">
        <v>48</v>
      </c>
      <c r="R19" s="381">
        <v>2.89</v>
      </c>
      <c r="S19" s="370">
        <v>74874</v>
      </c>
    </row>
    <row r="20" spans="1:39" x14ac:dyDescent="0.35">
      <c r="A20" s="454"/>
      <c r="B20" s="413">
        <v>2015</v>
      </c>
      <c r="C20" s="397">
        <v>28092</v>
      </c>
      <c r="D20" s="397">
        <v>3161</v>
      </c>
      <c r="E20" s="397">
        <v>7813</v>
      </c>
      <c r="F20" s="414">
        <v>0.01</v>
      </c>
      <c r="G20" s="397">
        <v>20939</v>
      </c>
      <c r="H20" s="415" t="s">
        <v>244</v>
      </c>
      <c r="I20" s="415" t="s">
        <v>244</v>
      </c>
      <c r="J20" s="415" t="s">
        <v>244</v>
      </c>
      <c r="K20" s="415" t="s">
        <v>244</v>
      </c>
      <c r="L20" s="397">
        <v>96269</v>
      </c>
      <c r="M20" s="415" t="s">
        <v>244</v>
      </c>
      <c r="N20" s="415" t="s">
        <v>244</v>
      </c>
      <c r="O20" s="415" t="s">
        <v>244</v>
      </c>
      <c r="P20" s="397" t="s">
        <v>244</v>
      </c>
      <c r="Q20" s="397" t="s">
        <v>244</v>
      </c>
      <c r="R20" s="398" t="s">
        <v>244</v>
      </c>
      <c r="S20" s="397">
        <v>55760</v>
      </c>
    </row>
    <row r="21" spans="1:39" x14ac:dyDescent="0.35">
      <c r="A21" s="499" t="s">
        <v>247</v>
      </c>
      <c r="B21" s="421">
        <v>2022</v>
      </c>
      <c r="C21" s="441">
        <v>13459</v>
      </c>
      <c r="D21" s="441">
        <v>1731</v>
      </c>
      <c r="E21" s="441">
        <v>458</v>
      </c>
      <c r="F21" s="444">
        <v>1</v>
      </c>
      <c r="G21" s="441">
        <v>11545</v>
      </c>
      <c r="H21" s="421">
        <v>20.5</v>
      </c>
      <c r="I21" s="421">
        <v>79.5</v>
      </c>
      <c r="J21" s="421">
        <v>0</v>
      </c>
      <c r="K21" s="421">
        <v>0</v>
      </c>
      <c r="L21" s="441">
        <v>143854</v>
      </c>
      <c r="M21" s="421">
        <v>100</v>
      </c>
      <c r="N21" s="421">
        <v>0</v>
      </c>
      <c r="O21" s="421">
        <v>0</v>
      </c>
      <c r="P21" s="441">
        <v>10290</v>
      </c>
      <c r="Q21" s="421">
        <v>68</v>
      </c>
      <c r="R21" s="421">
        <v>1.38</v>
      </c>
      <c r="S21" s="441">
        <v>15803</v>
      </c>
    </row>
    <row r="22" spans="1:39" x14ac:dyDescent="0.35">
      <c r="A22" s="499"/>
      <c r="B22" s="411">
        <v>2021</v>
      </c>
      <c r="C22" s="370">
        <v>16029</v>
      </c>
      <c r="D22" s="370">
        <v>2759</v>
      </c>
      <c r="E22" s="370">
        <v>561</v>
      </c>
      <c r="F22" s="412">
        <v>1</v>
      </c>
      <c r="G22" s="370">
        <v>11745</v>
      </c>
      <c r="H22" s="372">
        <v>40.700000000000003</v>
      </c>
      <c r="I22" s="372">
        <v>59.4</v>
      </c>
      <c r="J22" s="372">
        <v>0</v>
      </c>
      <c r="K22" s="370">
        <v>0</v>
      </c>
      <c r="L22" s="370">
        <v>222508</v>
      </c>
      <c r="M22" s="370">
        <v>100</v>
      </c>
      <c r="N22" s="370">
        <v>0</v>
      </c>
      <c r="O22" s="370">
        <v>0</v>
      </c>
      <c r="P22" s="370">
        <v>7592</v>
      </c>
      <c r="Q22" s="370">
        <v>34</v>
      </c>
      <c r="R22" s="381">
        <v>1.1000000000000001</v>
      </c>
      <c r="S22" s="370">
        <v>37789</v>
      </c>
    </row>
    <row r="23" spans="1:39" x14ac:dyDescent="0.35">
      <c r="A23" s="499"/>
      <c r="B23" s="411">
        <v>2020</v>
      </c>
      <c r="C23" s="370">
        <v>14676</v>
      </c>
      <c r="D23" s="370">
        <v>3689</v>
      </c>
      <c r="E23" s="370">
        <v>930</v>
      </c>
      <c r="F23" s="412">
        <v>1</v>
      </c>
      <c r="G23" s="370">
        <v>16013</v>
      </c>
      <c r="H23" s="372">
        <v>15.7</v>
      </c>
      <c r="I23" s="372">
        <v>81.599999999999994</v>
      </c>
      <c r="J23" s="372">
        <v>2.8</v>
      </c>
      <c r="K23" s="370">
        <v>0</v>
      </c>
      <c r="L23" s="370">
        <v>63730</v>
      </c>
      <c r="M23" s="370">
        <v>100</v>
      </c>
      <c r="N23" s="370">
        <v>0</v>
      </c>
      <c r="O23" s="370">
        <v>0</v>
      </c>
      <c r="P23" s="370">
        <v>6270</v>
      </c>
      <c r="Q23" s="370">
        <v>57</v>
      </c>
      <c r="R23" s="381">
        <v>0.94</v>
      </c>
      <c r="S23" s="370">
        <v>31603</v>
      </c>
    </row>
    <row r="24" spans="1:39" x14ac:dyDescent="0.35">
      <c r="A24" s="499"/>
      <c r="B24" s="409">
        <v>2019</v>
      </c>
      <c r="C24" s="366">
        <v>17953</v>
      </c>
      <c r="D24" s="366">
        <v>4087</v>
      </c>
      <c r="E24" s="366">
        <v>865</v>
      </c>
      <c r="F24" s="410">
        <v>1</v>
      </c>
      <c r="G24" s="366">
        <v>19426</v>
      </c>
      <c r="H24" s="368">
        <v>27.3</v>
      </c>
      <c r="I24" s="368">
        <v>68.8</v>
      </c>
      <c r="J24" s="366">
        <v>4</v>
      </c>
      <c r="K24" s="366">
        <v>0</v>
      </c>
      <c r="L24" s="366">
        <v>173509</v>
      </c>
      <c r="M24" s="366">
        <v>100</v>
      </c>
      <c r="N24" s="366">
        <v>0</v>
      </c>
      <c r="O24" s="366">
        <v>0</v>
      </c>
      <c r="P24" s="366">
        <v>11173</v>
      </c>
      <c r="Q24" s="366">
        <v>79</v>
      </c>
      <c r="R24" s="380">
        <v>3.11</v>
      </c>
      <c r="S24" s="366">
        <v>57841</v>
      </c>
    </row>
    <row r="25" spans="1:39" x14ac:dyDescent="0.35">
      <c r="A25" s="502"/>
      <c r="B25" s="413">
        <v>2015</v>
      </c>
      <c r="C25" s="397">
        <v>9987</v>
      </c>
      <c r="D25" s="397">
        <v>7651</v>
      </c>
      <c r="E25" s="397">
        <v>6943</v>
      </c>
      <c r="F25" s="414">
        <v>0.7</v>
      </c>
      <c r="G25" s="397">
        <v>25674</v>
      </c>
      <c r="H25" s="415" t="s">
        <v>244</v>
      </c>
      <c r="I25" s="415" t="s">
        <v>244</v>
      </c>
      <c r="J25" s="415" t="s">
        <v>244</v>
      </c>
      <c r="K25" s="415" t="s">
        <v>244</v>
      </c>
      <c r="L25" s="397">
        <v>146900</v>
      </c>
      <c r="M25" s="415" t="s">
        <v>244</v>
      </c>
      <c r="N25" s="415" t="s">
        <v>244</v>
      </c>
      <c r="O25" s="415" t="s">
        <v>244</v>
      </c>
      <c r="P25" s="397" t="s">
        <v>244</v>
      </c>
      <c r="Q25" s="397" t="s">
        <v>244</v>
      </c>
      <c r="R25" s="398" t="s">
        <v>244</v>
      </c>
      <c r="S25" s="397">
        <v>21272</v>
      </c>
      <c r="V25" s="217"/>
      <c r="W25" s="219"/>
      <c r="X25" s="219"/>
      <c r="Y25" s="219"/>
      <c r="Z25" s="218"/>
      <c r="AA25" s="217"/>
      <c r="AB25" s="217"/>
      <c r="AC25" s="217"/>
      <c r="AD25" s="217"/>
      <c r="AE25" s="217"/>
      <c r="AF25" s="217"/>
      <c r="AG25" s="217"/>
      <c r="AH25" s="217"/>
      <c r="AI25" s="217"/>
      <c r="AJ25" s="217"/>
      <c r="AK25" s="221"/>
      <c r="AL25" s="217"/>
      <c r="AM25" s="217"/>
    </row>
    <row r="26" spans="1:39" ht="14.5" customHeight="1" outlineLevel="1" x14ac:dyDescent="0.35">
      <c r="A26" s="515" t="s">
        <v>307</v>
      </c>
      <c r="B26" s="421">
        <v>2022</v>
      </c>
      <c r="C26" s="441">
        <v>3639</v>
      </c>
      <c r="D26" s="441">
        <v>0</v>
      </c>
      <c r="E26" s="441">
        <v>154</v>
      </c>
      <c r="F26" s="444">
        <v>1</v>
      </c>
      <c r="G26" s="441">
        <v>8422</v>
      </c>
      <c r="H26" s="421">
        <v>0</v>
      </c>
      <c r="I26" s="421">
        <v>99.9</v>
      </c>
      <c r="J26" s="421">
        <v>0.1</v>
      </c>
      <c r="K26" s="421">
        <v>0</v>
      </c>
      <c r="L26" s="441">
        <v>29273</v>
      </c>
      <c r="M26" s="421">
        <v>100</v>
      </c>
      <c r="N26" s="421">
        <v>0</v>
      </c>
      <c r="O26" s="421">
        <v>0</v>
      </c>
      <c r="P26" s="442">
        <v>1401.1329896907214</v>
      </c>
      <c r="Q26" s="421">
        <v>100</v>
      </c>
      <c r="R26" s="421">
        <v>0.37</v>
      </c>
      <c r="S26" s="441">
        <v>2331</v>
      </c>
    </row>
    <row r="27" spans="1:39" ht="14.5" customHeight="1" outlineLevel="1" x14ac:dyDescent="0.35">
      <c r="A27" s="510"/>
      <c r="B27" s="411">
        <v>2021</v>
      </c>
      <c r="C27" s="370">
        <v>3346</v>
      </c>
      <c r="D27" s="370">
        <v>0</v>
      </c>
      <c r="E27" s="370">
        <v>147</v>
      </c>
      <c r="F27" s="412">
        <v>1</v>
      </c>
      <c r="G27" s="370">
        <v>5851</v>
      </c>
      <c r="H27" s="372">
        <v>2.1</v>
      </c>
      <c r="I27" s="372">
        <v>97.1</v>
      </c>
      <c r="J27" s="372">
        <v>0.8</v>
      </c>
      <c r="K27" s="372">
        <v>0.1</v>
      </c>
      <c r="L27" s="370">
        <v>22535</v>
      </c>
      <c r="M27" s="370">
        <v>100</v>
      </c>
      <c r="N27" s="370">
        <v>0</v>
      </c>
      <c r="O27" s="370">
        <v>0</v>
      </c>
      <c r="P27" s="370">
        <v>1970</v>
      </c>
      <c r="Q27" s="370">
        <v>87</v>
      </c>
      <c r="R27" s="381">
        <v>0.56999999999999995</v>
      </c>
      <c r="S27" s="370">
        <v>4163</v>
      </c>
    </row>
    <row r="28" spans="1:39" outlineLevel="1" x14ac:dyDescent="0.35">
      <c r="A28" s="510"/>
      <c r="B28" s="411">
        <v>2020</v>
      </c>
      <c r="C28" s="370">
        <v>3565</v>
      </c>
      <c r="D28" s="370">
        <v>0</v>
      </c>
      <c r="E28" s="370">
        <v>163</v>
      </c>
      <c r="F28" s="412">
        <v>1</v>
      </c>
      <c r="G28" s="370">
        <v>3825</v>
      </c>
      <c r="H28" s="372">
        <v>32.299999999999997</v>
      </c>
      <c r="I28" s="372">
        <v>64.599999999999994</v>
      </c>
      <c r="J28" s="372">
        <v>2.9</v>
      </c>
      <c r="K28" s="372">
        <v>0.2</v>
      </c>
      <c r="L28" s="370">
        <v>19978</v>
      </c>
      <c r="M28" s="370">
        <v>100</v>
      </c>
      <c r="N28" s="370">
        <v>0</v>
      </c>
      <c r="O28" s="370">
        <v>0</v>
      </c>
      <c r="P28" s="370">
        <v>2107</v>
      </c>
      <c r="Q28" s="370">
        <v>85</v>
      </c>
      <c r="R28" s="381">
        <v>0.66</v>
      </c>
      <c r="S28" s="370">
        <v>12204</v>
      </c>
    </row>
    <row r="29" spans="1:39" outlineLevel="1" x14ac:dyDescent="0.35">
      <c r="A29" s="510"/>
      <c r="B29" s="409">
        <v>2019</v>
      </c>
      <c r="C29" s="366">
        <v>2028</v>
      </c>
      <c r="D29" s="366">
        <v>0</v>
      </c>
      <c r="E29" s="366">
        <v>130</v>
      </c>
      <c r="F29" s="410">
        <v>0.77</v>
      </c>
      <c r="G29" s="366">
        <v>4325</v>
      </c>
      <c r="H29" s="368">
        <v>25.9</v>
      </c>
      <c r="I29" s="368">
        <v>70.7</v>
      </c>
      <c r="J29" s="368">
        <v>3.3</v>
      </c>
      <c r="K29" s="368">
        <v>0.2</v>
      </c>
      <c r="L29" s="366">
        <v>21868</v>
      </c>
      <c r="M29" s="366">
        <v>100</v>
      </c>
      <c r="N29" s="366">
        <v>0</v>
      </c>
      <c r="O29" s="366">
        <v>0</v>
      </c>
      <c r="P29" s="366">
        <v>3216</v>
      </c>
      <c r="Q29" s="366">
        <v>89</v>
      </c>
      <c r="R29" s="380">
        <v>1.0900000000000001</v>
      </c>
      <c r="S29" s="366">
        <v>5200</v>
      </c>
    </row>
    <row r="30" spans="1:39" outlineLevel="1" x14ac:dyDescent="0.35">
      <c r="A30" s="511"/>
      <c r="B30" s="413">
        <v>2015</v>
      </c>
      <c r="C30" s="397">
        <v>1813</v>
      </c>
      <c r="D30" s="397">
        <v>524</v>
      </c>
      <c r="E30" s="397">
        <v>483</v>
      </c>
      <c r="F30" s="414">
        <v>0.93</v>
      </c>
      <c r="G30" s="397">
        <v>2605</v>
      </c>
      <c r="H30" s="415" t="s">
        <v>244</v>
      </c>
      <c r="I30" s="415" t="s">
        <v>244</v>
      </c>
      <c r="J30" s="415" t="s">
        <v>244</v>
      </c>
      <c r="K30" s="415" t="s">
        <v>244</v>
      </c>
      <c r="L30" s="397">
        <v>45214</v>
      </c>
      <c r="M30" s="415" t="s">
        <v>244</v>
      </c>
      <c r="N30" s="415" t="s">
        <v>244</v>
      </c>
      <c r="O30" s="415" t="s">
        <v>244</v>
      </c>
      <c r="P30" s="397" t="s">
        <v>244</v>
      </c>
      <c r="Q30" s="397" t="s">
        <v>244</v>
      </c>
      <c r="R30" s="398" t="s">
        <v>244</v>
      </c>
      <c r="S30" s="397">
        <v>6054</v>
      </c>
    </row>
    <row r="31" spans="1:39" outlineLevel="1" x14ac:dyDescent="0.35">
      <c r="A31" s="514" t="s">
        <v>306</v>
      </c>
      <c r="B31" s="421">
        <v>2022</v>
      </c>
      <c r="C31" s="441">
        <v>3528</v>
      </c>
      <c r="D31" s="441">
        <v>0</v>
      </c>
      <c r="E31" s="441">
        <v>939</v>
      </c>
      <c r="F31" s="444">
        <v>1</v>
      </c>
      <c r="G31" s="441">
        <v>6981</v>
      </c>
      <c r="H31" s="421">
        <v>40.1</v>
      </c>
      <c r="I31" s="421">
        <v>58.7</v>
      </c>
      <c r="J31" s="421">
        <v>1.2</v>
      </c>
      <c r="K31" s="421">
        <v>0</v>
      </c>
      <c r="L31" s="441">
        <v>25761</v>
      </c>
      <c r="M31" s="421">
        <v>100</v>
      </c>
      <c r="N31" s="421">
        <v>0</v>
      </c>
      <c r="O31" s="421">
        <v>0</v>
      </c>
      <c r="P31" s="442">
        <v>816.48</v>
      </c>
      <c r="Q31" s="421">
        <v>70</v>
      </c>
      <c r="R31" s="421">
        <v>0.76</v>
      </c>
      <c r="S31" s="421">
        <v>3122</v>
      </c>
      <c r="W31" s="220"/>
    </row>
    <row r="32" spans="1:39" outlineLevel="1" x14ac:dyDescent="0.35">
      <c r="A32" s="512"/>
      <c r="B32" s="411">
        <v>2021</v>
      </c>
      <c r="C32" s="370">
        <v>3510</v>
      </c>
      <c r="D32" s="370">
        <v>0</v>
      </c>
      <c r="E32" s="370">
        <v>996</v>
      </c>
      <c r="F32" s="412">
        <v>1</v>
      </c>
      <c r="G32" s="370">
        <v>166</v>
      </c>
      <c r="H32" s="370">
        <v>100</v>
      </c>
      <c r="I32" s="372">
        <v>0</v>
      </c>
      <c r="J32" s="372">
        <v>0</v>
      </c>
      <c r="K32" s="370">
        <v>0</v>
      </c>
      <c r="L32" s="370">
        <v>12259</v>
      </c>
      <c r="M32" s="370">
        <v>100</v>
      </c>
      <c r="N32" s="370">
        <v>0</v>
      </c>
      <c r="O32" s="370">
        <v>0</v>
      </c>
      <c r="P32" s="370">
        <v>626</v>
      </c>
      <c r="Q32" s="370">
        <v>99</v>
      </c>
      <c r="R32" s="381">
        <v>0.61</v>
      </c>
      <c r="S32" s="370">
        <v>5765</v>
      </c>
      <c r="W32" s="220"/>
    </row>
    <row r="33" spans="1:19" outlineLevel="1" x14ac:dyDescent="0.35">
      <c r="A33" s="512"/>
      <c r="B33" s="411">
        <v>2020</v>
      </c>
      <c r="C33" s="370">
        <v>2715</v>
      </c>
      <c r="D33" s="370">
        <v>0</v>
      </c>
      <c r="E33" s="370">
        <v>631</v>
      </c>
      <c r="F33" s="412">
        <v>1</v>
      </c>
      <c r="G33" s="370">
        <v>5682</v>
      </c>
      <c r="H33" s="370">
        <v>24</v>
      </c>
      <c r="I33" s="372">
        <v>69.7</v>
      </c>
      <c r="J33" s="372">
        <v>6.3</v>
      </c>
      <c r="K33" s="370">
        <v>0</v>
      </c>
      <c r="L33" s="370">
        <v>24316</v>
      </c>
      <c r="M33" s="370">
        <v>100</v>
      </c>
      <c r="N33" s="370">
        <v>0</v>
      </c>
      <c r="O33" s="370">
        <v>0</v>
      </c>
      <c r="P33" s="370">
        <v>3094</v>
      </c>
      <c r="Q33" s="370">
        <v>100</v>
      </c>
      <c r="R33" s="381">
        <v>3.15</v>
      </c>
      <c r="S33" s="370">
        <v>3673</v>
      </c>
    </row>
    <row r="34" spans="1:19" outlineLevel="1" x14ac:dyDescent="0.35">
      <c r="A34" s="512"/>
      <c r="B34" s="409">
        <v>2019</v>
      </c>
      <c r="C34" s="366">
        <v>3464</v>
      </c>
      <c r="D34" s="366">
        <v>0</v>
      </c>
      <c r="E34" s="366">
        <v>829</v>
      </c>
      <c r="F34" s="410">
        <v>0.1</v>
      </c>
      <c r="G34" s="366">
        <v>6471</v>
      </c>
      <c r="H34" s="366">
        <v>34</v>
      </c>
      <c r="I34" s="366">
        <v>61</v>
      </c>
      <c r="J34" s="366">
        <v>1</v>
      </c>
      <c r="K34" s="366">
        <v>4</v>
      </c>
      <c r="L34" s="366">
        <v>46962</v>
      </c>
      <c r="M34" s="366">
        <v>100</v>
      </c>
      <c r="N34" s="366">
        <v>0</v>
      </c>
      <c r="O34" s="366">
        <v>0</v>
      </c>
      <c r="P34" s="366">
        <v>4067</v>
      </c>
      <c r="Q34" s="366">
        <v>100</v>
      </c>
      <c r="R34" s="380">
        <v>4.1399999999999997</v>
      </c>
      <c r="S34" s="366">
        <v>2828</v>
      </c>
    </row>
    <row r="35" spans="1:19" outlineLevel="1" x14ac:dyDescent="0.35">
      <c r="A35" s="513"/>
      <c r="B35" s="413">
        <v>2015</v>
      </c>
      <c r="C35" s="397">
        <v>2865</v>
      </c>
      <c r="D35" s="397">
        <v>561</v>
      </c>
      <c r="E35" s="397">
        <v>625</v>
      </c>
      <c r="F35" s="414">
        <v>0.51</v>
      </c>
      <c r="G35" s="397" t="s">
        <v>244</v>
      </c>
      <c r="H35" s="415" t="s">
        <v>244</v>
      </c>
      <c r="I35" s="415" t="s">
        <v>244</v>
      </c>
      <c r="J35" s="415" t="s">
        <v>244</v>
      </c>
      <c r="K35" s="415" t="s">
        <v>244</v>
      </c>
      <c r="L35" s="397" t="s">
        <v>244</v>
      </c>
      <c r="M35" s="415" t="s">
        <v>244</v>
      </c>
      <c r="N35" s="415" t="s">
        <v>244</v>
      </c>
      <c r="O35" s="415" t="s">
        <v>244</v>
      </c>
      <c r="P35" s="397" t="s">
        <v>244</v>
      </c>
      <c r="Q35" s="397" t="s">
        <v>244</v>
      </c>
      <c r="R35" s="398" t="s">
        <v>244</v>
      </c>
      <c r="S35" s="397">
        <v>2717</v>
      </c>
    </row>
    <row r="36" spans="1:19" outlineLevel="1" x14ac:dyDescent="0.35">
      <c r="A36" s="514" t="s">
        <v>305</v>
      </c>
      <c r="B36" s="421">
        <v>2022</v>
      </c>
      <c r="C36" s="442">
        <v>97</v>
      </c>
      <c r="D36" s="441">
        <v>0</v>
      </c>
      <c r="E36" s="441">
        <v>0</v>
      </c>
      <c r="F36" s="444">
        <v>1</v>
      </c>
      <c r="G36" s="441">
        <v>272</v>
      </c>
      <c r="H36" s="421">
        <v>0</v>
      </c>
      <c r="I36" s="421">
        <v>100</v>
      </c>
      <c r="J36" s="421">
        <v>0</v>
      </c>
      <c r="K36" s="421">
        <v>0</v>
      </c>
      <c r="L36" s="421">
        <v>778</v>
      </c>
      <c r="M36" s="421">
        <v>100</v>
      </c>
      <c r="N36" s="421">
        <v>0</v>
      </c>
      <c r="O36" s="421">
        <v>0</v>
      </c>
      <c r="P36" s="421" t="s">
        <v>244</v>
      </c>
      <c r="Q36" s="421" t="s">
        <v>244</v>
      </c>
      <c r="R36" s="421" t="s">
        <v>244</v>
      </c>
      <c r="S36" s="421">
        <v>101</v>
      </c>
    </row>
    <row r="37" spans="1:19" outlineLevel="1" x14ac:dyDescent="0.35">
      <c r="A37" s="512"/>
      <c r="B37" s="411">
        <v>2021</v>
      </c>
      <c r="C37" s="417">
        <v>52</v>
      </c>
      <c r="D37" s="370">
        <v>0</v>
      </c>
      <c r="E37" s="370">
        <v>0</v>
      </c>
      <c r="F37" s="412">
        <v>1</v>
      </c>
      <c r="G37" s="370">
        <v>156</v>
      </c>
      <c r="H37" s="372">
        <v>2.1</v>
      </c>
      <c r="I37" s="372">
        <v>97.1</v>
      </c>
      <c r="J37" s="372">
        <v>0.8</v>
      </c>
      <c r="K37" s="372">
        <v>0.1</v>
      </c>
      <c r="L37" s="370">
        <v>571</v>
      </c>
      <c r="M37" s="372">
        <v>100</v>
      </c>
      <c r="N37" s="372">
        <v>0</v>
      </c>
      <c r="O37" s="372">
        <v>0</v>
      </c>
      <c r="P37" s="370" t="s">
        <v>244</v>
      </c>
      <c r="Q37" s="370" t="s">
        <v>244</v>
      </c>
      <c r="R37" s="381" t="s">
        <v>244</v>
      </c>
      <c r="S37" s="370">
        <v>31</v>
      </c>
    </row>
    <row r="38" spans="1:19" outlineLevel="1" x14ac:dyDescent="0.35">
      <c r="A38" s="512"/>
      <c r="B38" s="411">
        <v>2020</v>
      </c>
      <c r="C38" s="417">
        <v>38</v>
      </c>
      <c r="D38" s="370">
        <v>0</v>
      </c>
      <c r="E38" s="370">
        <v>0</v>
      </c>
      <c r="F38" s="412">
        <v>1</v>
      </c>
      <c r="G38" s="417" t="s">
        <v>244</v>
      </c>
      <c r="H38" s="372" t="s">
        <v>244</v>
      </c>
      <c r="I38" s="372" t="s">
        <v>244</v>
      </c>
      <c r="J38" s="372" t="s">
        <v>244</v>
      </c>
      <c r="K38" s="372" t="s">
        <v>244</v>
      </c>
      <c r="L38" s="370" t="s">
        <v>244</v>
      </c>
      <c r="M38" s="372" t="s">
        <v>244</v>
      </c>
      <c r="N38" s="372" t="s">
        <v>244</v>
      </c>
      <c r="O38" s="372" t="s">
        <v>244</v>
      </c>
      <c r="P38" s="370" t="s">
        <v>244</v>
      </c>
      <c r="Q38" s="370" t="s">
        <v>244</v>
      </c>
      <c r="R38" s="381" t="s">
        <v>244</v>
      </c>
      <c r="S38" s="370">
        <v>112</v>
      </c>
    </row>
    <row r="39" spans="1:19" outlineLevel="1" x14ac:dyDescent="0.35">
      <c r="A39" s="512"/>
      <c r="B39" s="409">
        <v>2019</v>
      </c>
      <c r="C39" s="418">
        <v>31</v>
      </c>
      <c r="D39" s="366">
        <v>0</v>
      </c>
      <c r="E39" s="366">
        <v>0</v>
      </c>
      <c r="F39" s="410">
        <v>0</v>
      </c>
      <c r="G39" s="418" t="s">
        <v>244</v>
      </c>
      <c r="H39" s="368" t="s">
        <v>244</v>
      </c>
      <c r="I39" s="368" t="s">
        <v>244</v>
      </c>
      <c r="J39" s="368" t="s">
        <v>244</v>
      </c>
      <c r="K39" s="368" t="s">
        <v>244</v>
      </c>
      <c r="L39" s="366" t="s">
        <v>244</v>
      </c>
      <c r="M39" s="368" t="s">
        <v>244</v>
      </c>
      <c r="N39" s="368" t="s">
        <v>244</v>
      </c>
      <c r="O39" s="368" t="s">
        <v>244</v>
      </c>
      <c r="P39" s="366" t="s">
        <v>244</v>
      </c>
      <c r="Q39" s="366" t="s">
        <v>244</v>
      </c>
      <c r="R39" s="380" t="s">
        <v>244</v>
      </c>
      <c r="S39" s="366">
        <v>30</v>
      </c>
    </row>
    <row r="40" spans="1:19" outlineLevel="1" x14ac:dyDescent="0.35">
      <c r="A40" s="513"/>
      <c r="B40" s="413">
        <v>2015</v>
      </c>
      <c r="C40" s="416" t="s">
        <v>244</v>
      </c>
      <c r="D40" s="397">
        <v>0</v>
      </c>
      <c r="E40" s="397">
        <v>0</v>
      </c>
      <c r="F40" s="414" t="s">
        <v>244</v>
      </c>
      <c r="G40" s="416" t="s">
        <v>244</v>
      </c>
      <c r="H40" s="415" t="s">
        <v>244</v>
      </c>
      <c r="I40" s="415" t="s">
        <v>244</v>
      </c>
      <c r="J40" s="415" t="s">
        <v>244</v>
      </c>
      <c r="K40" s="415" t="s">
        <v>244</v>
      </c>
      <c r="L40" s="397" t="s">
        <v>244</v>
      </c>
      <c r="M40" s="415" t="s">
        <v>244</v>
      </c>
      <c r="N40" s="415" t="s">
        <v>244</v>
      </c>
      <c r="O40" s="415" t="s">
        <v>244</v>
      </c>
      <c r="P40" s="397" t="s">
        <v>244</v>
      </c>
      <c r="Q40" s="397" t="s">
        <v>244</v>
      </c>
      <c r="R40" s="398" t="s">
        <v>244</v>
      </c>
      <c r="S40" s="397" t="s">
        <v>244</v>
      </c>
    </row>
    <row r="41" spans="1:19" outlineLevel="1" x14ac:dyDescent="0.35">
      <c r="A41" s="514" t="s">
        <v>112</v>
      </c>
      <c r="B41" s="421">
        <v>2022</v>
      </c>
      <c r="C41" s="441">
        <v>1830</v>
      </c>
      <c r="D41" s="441">
        <v>0</v>
      </c>
      <c r="E41" s="441">
        <v>0</v>
      </c>
      <c r="F41" s="444">
        <v>1</v>
      </c>
      <c r="G41" s="441">
        <v>3469</v>
      </c>
      <c r="H41" s="421">
        <v>67.3</v>
      </c>
      <c r="I41" s="421">
        <v>32.700000000000003</v>
      </c>
      <c r="J41" s="421">
        <v>0</v>
      </c>
      <c r="K41" s="421">
        <v>0</v>
      </c>
      <c r="L41" s="421">
        <v>998</v>
      </c>
      <c r="M41" s="421">
        <v>100</v>
      </c>
      <c r="N41" s="421">
        <v>0</v>
      </c>
      <c r="O41" s="421">
        <v>0</v>
      </c>
      <c r="P41" s="442">
        <v>258.55199999999996</v>
      </c>
      <c r="Q41" s="421">
        <v>70</v>
      </c>
      <c r="R41" s="421">
        <v>0.06</v>
      </c>
      <c r="S41" s="421">
        <v>6231</v>
      </c>
    </row>
    <row r="42" spans="1:19" outlineLevel="1" x14ac:dyDescent="0.35">
      <c r="A42" s="512"/>
      <c r="B42" s="411">
        <v>2021</v>
      </c>
      <c r="C42" s="370">
        <v>2021</v>
      </c>
      <c r="D42" s="370">
        <v>0</v>
      </c>
      <c r="E42" s="370">
        <v>0</v>
      </c>
      <c r="F42" s="412">
        <v>1</v>
      </c>
      <c r="G42" s="370">
        <v>2782</v>
      </c>
      <c r="H42" s="372">
        <v>52.2</v>
      </c>
      <c r="I42" s="370">
        <v>47.8</v>
      </c>
      <c r="J42" s="370">
        <v>0</v>
      </c>
      <c r="K42" s="372">
        <v>0</v>
      </c>
      <c r="L42" s="370">
        <v>1143</v>
      </c>
      <c r="M42" s="370">
        <v>100</v>
      </c>
      <c r="N42" s="370">
        <v>0</v>
      </c>
      <c r="O42" s="370">
        <v>0</v>
      </c>
      <c r="P42" s="370">
        <v>227</v>
      </c>
      <c r="Q42" s="370">
        <v>70</v>
      </c>
      <c r="R42" s="381">
        <v>0.06</v>
      </c>
      <c r="S42" s="370">
        <v>2339</v>
      </c>
    </row>
    <row r="43" spans="1:19" outlineLevel="1" x14ac:dyDescent="0.35">
      <c r="A43" s="512"/>
      <c r="B43" s="411">
        <v>2020</v>
      </c>
      <c r="C43" s="370">
        <v>2372</v>
      </c>
      <c r="D43" s="370">
        <v>0</v>
      </c>
      <c r="E43" s="370">
        <v>0</v>
      </c>
      <c r="F43" s="412">
        <v>1</v>
      </c>
      <c r="G43" s="370">
        <v>3060</v>
      </c>
      <c r="H43" s="372">
        <v>55.1</v>
      </c>
      <c r="I43" s="370">
        <v>27</v>
      </c>
      <c r="J43" s="370">
        <v>0</v>
      </c>
      <c r="K43" s="372">
        <v>17.899999999999999</v>
      </c>
      <c r="L43" s="370">
        <v>1167</v>
      </c>
      <c r="M43" s="370">
        <v>100</v>
      </c>
      <c r="N43" s="370">
        <v>0</v>
      </c>
      <c r="O43" s="370">
        <v>0</v>
      </c>
      <c r="P43" s="370">
        <v>680</v>
      </c>
      <c r="Q43" s="370">
        <v>70</v>
      </c>
      <c r="R43" s="381">
        <v>0.17</v>
      </c>
      <c r="S43" s="370">
        <v>6732</v>
      </c>
    </row>
    <row r="44" spans="1:19" outlineLevel="1" x14ac:dyDescent="0.35">
      <c r="A44" s="512"/>
      <c r="B44" s="409">
        <v>2019</v>
      </c>
      <c r="C44" s="366">
        <v>4034</v>
      </c>
      <c r="D44" s="366">
        <v>0</v>
      </c>
      <c r="E44" s="366">
        <v>0</v>
      </c>
      <c r="F44" s="410">
        <v>1</v>
      </c>
      <c r="G44" s="366">
        <v>6250</v>
      </c>
      <c r="H44" s="368">
        <v>69.8</v>
      </c>
      <c r="I44" s="368">
        <v>30.1</v>
      </c>
      <c r="J44" s="366">
        <v>0</v>
      </c>
      <c r="K44" s="368">
        <v>0.1</v>
      </c>
      <c r="L44" s="366">
        <v>11625</v>
      </c>
      <c r="M44" s="366">
        <v>100</v>
      </c>
      <c r="N44" s="366">
        <v>0</v>
      </c>
      <c r="O44" s="366">
        <v>0</v>
      </c>
      <c r="P44" s="366">
        <v>7861</v>
      </c>
      <c r="Q44" s="366">
        <v>70</v>
      </c>
      <c r="R44" s="380">
        <v>1.88</v>
      </c>
      <c r="S44" s="366">
        <v>14382</v>
      </c>
    </row>
    <row r="45" spans="1:19" outlineLevel="1" x14ac:dyDescent="0.35">
      <c r="A45" s="513"/>
      <c r="B45" s="413">
        <v>2015</v>
      </c>
      <c r="C45" s="397">
        <v>1673</v>
      </c>
      <c r="D45" s="397">
        <v>0</v>
      </c>
      <c r="E45" s="397">
        <v>0</v>
      </c>
      <c r="F45" s="414">
        <v>0</v>
      </c>
      <c r="G45" s="397">
        <v>454</v>
      </c>
      <c r="H45" s="415" t="s">
        <v>244</v>
      </c>
      <c r="I45" s="415" t="s">
        <v>244</v>
      </c>
      <c r="J45" s="415" t="s">
        <v>244</v>
      </c>
      <c r="K45" s="415" t="s">
        <v>244</v>
      </c>
      <c r="L45" s="397" t="s">
        <v>244</v>
      </c>
      <c r="M45" s="415" t="s">
        <v>244</v>
      </c>
      <c r="N45" s="415" t="s">
        <v>244</v>
      </c>
      <c r="O45" s="415" t="s">
        <v>244</v>
      </c>
      <c r="P45" s="397" t="s">
        <v>244</v>
      </c>
      <c r="Q45" s="397" t="s">
        <v>244</v>
      </c>
      <c r="R45" s="398" t="s">
        <v>244</v>
      </c>
      <c r="S45" s="397">
        <v>8349</v>
      </c>
    </row>
    <row r="46" spans="1:19" outlineLevel="1" x14ac:dyDescent="0.35">
      <c r="A46" s="514" t="s">
        <v>111</v>
      </c>
      <c r="B46" s="421">
        <v>2022</v>
      </c>
      <c r="C46" s="442">
        <v>532</v>
      </c>
      <c r="D46" s="441">
        <v>0</v>
      </c>
      <c r="E46" s="441">
        <v>0</v>
      </c>
      <c r="F46" s="444">
        <v>1</v>
      </c>
      <c r="G46" s="441">
        <v>274</v>
      </c>
      <c r="H46" s="421">
        <v>92.5</v>
      </c>
      <c r="I46" s="421">
        <v>7.5</v>
      </c>
      <c r="J46" s="421">
        <v>0</v>
      </c>
      <c r="K46" s="421">
        <v>0</v>
      </c>
      <c r="L46" s="421">
        <v>245</v>
      </c>
      <c r="M46" s="421">
        <v>100</v>
      </c>
      <c r="N46" s="421">
        <v>0</v>
      </c>
      <c r="O46" s="421">
        <v>0</v>
      </c>
      <c r="P46" s="442">
        <v>680.39999999999986</v>
      </c>
      <c r="Q46" s="421">
        <v>70</v>
      </c>
      <c r="R46" s="421">
        <v>0.66</v>
      </c>
      <c r="S46" s="421">
        <v>1931</v>
      </c>
    </row>
    <row r="47" spans="1:19" outlineLevel="1" x14ac:dyDescent="0.35">
      <c r="A47" s="512"/>
      <c r="B47" s="409">
        <v>2021</v>
      </c>
      <c r="C47" s="418">
        <v>783</v>
      </c>
      <c r="D47" s="366">
        <v>0</v>
      </c>
      <c r="E47" s="366">
        <v>0</v>
      </c>
      <c r="F47" s="410">
        <v>1</v>
      </c>
      <c r="G47" s="443">
        <v>669</v>
      </c>
      <c r="H47" s="366">
        <v>82.1</v>
      </c>
      <c r="I47" s="366">
        <v>17.899999999999999</v>
      </c>
      <c r="J47" s="366">
        <v>0</v>
      </c>
      <c r="K47" s="366">
        <v>0</v>
      </c>
      <c r="L47" s="366">
        <v>282</v>
      </c>
      <c r="M47" s="366">
        <v>100</v>
      </c>
      <c r="N47" s="366">
        <v>0</v>
      </c>
      <c r="O47" s="366">
        <v>0</v>
      </c>
      <c r="P47" s="366">
        <v>953</v>
      </c>
      <c r="Q47" s="366">
        <v>70</v>
      </c>
      <c r="R47" s="380">
        <v>0.96</v>
      </c>
      <c r="S47" s="366">
        <v>1255</v>
      </c>
    </row>
    <row r="48" spans="1:19" outlineLevel="1" x14ac:dyDescent="0.35">
      <c r="A48" s="512"/>
      <c r="B48" s="409">
        <v>2020</v>
      </c>
      <c r="C48" s="418">
        <v>834</v>
      </c>
      <c r="D48" s="366">
        <v>0</v>
      </c>
      <c r="E48" s="366">
        <v>0</v>
      </c>
      <c r="F48" s="410">
        <v>1</v>
      </c>
      <c r="G48" s="443">
        <v>0</v>
      </c>
      <c r="H48" s="366">
        <v>0</v>
      </c>
      <c r="I48" s="366">
        <v>0</v>
      </c>
      <c r="J48" s="366">
        <v>0</v>
      </c>
      <c r="K48" s="366">
        <v>0</v>
      </c>
      <c r="L48" s="366">
        <v>285</v>
      </c>
      <c r="M48" s="366">
        <v>100</v>
      </c>
      <c r="N48" s="366">
        <v>0</v>
      </c>
      <c r="O48" s="366">
        <v>0</v>
      </c>
      <c r="P48" s="366">
        <v>925</v>
      </c>
      <c r="Q48" s="366">
        <v>70</v>
      </c>
      <c r="R48" s="380">
        <v>0.95</v>
      </c>
      <c r="S48" s="366">
        <v>2578</v>
      </c>
    </row>
    <row r="49" spans="1:39" outlineLevel="1" x14ac:dyDescent="0.35">
      <c r="A49" s="512"/>
      <c r="B49" s="411">
        <v>2019</v>
      </c>
      <c r="C49" s="417">
        <v>950</v>
      </c>
      <c r="D49" s="370">
        <v>0</v>
      </c>
      <c r="E49" s="370">
        <v>0</v>
      </c>
      <c r="F49" s="412">
        <v>1</v>
      </c>
      <c r="G49" s="370">
        <v>268</v>
      </c>
      <c r="H49" s="372">
        <v>72.7</v>
      </c>
      <c r="I49" s="372">
        <v>23.6</v>
      </c>
      <c r="J49" s="372">
        <v>1.9</v>
      </c>
      <c r="K49" s="372">
        <v>1.8</v>
      </c>
      <c r="L49" s="370">
        <v>2800</v>
      </c>
      <c r="M49" s="370">
        <v>100</v>
      </c>
      <c r="N49" s="370">
        <v>0</v>
      </c>
      <c r="O49" s="370">
        <v>0</v>
      </c>
      <c r="P49" s="370">
        <v>2790</v>
      </c>
      <c r="Q49" s="370">
        <v>70</v>
      </c>
      <c r="R49" s="381">
        <v>2.76</v>
      </c>
      <c r="S49" s="370">
        <v>4205</v>
      </c>
    </row>
    <row r="50" spans="1:39" outlineLevel="1" x14ac:dyDescent="0.35">
      <c r="A50" s="513"/>
      <c r="B50" s="413">
        <v>2015</v>
      </c>
      <c r="C50" s="416">
        <v>879</v>
      </c>
      <c r="D50" s="397">
        <v>0</v>
      </c>
      <c r="E50" s="397">
        <v>0</v>
      </c>
      <c r="F50" s="414">
        <v>0</v>
      </c>
      <c r="G50" s="397">
        <v>627</v>
      </c>
      <c r="H50" s="415" t="s">
        <v>244</v>
      </c>
      <c r="I50" s="415" t="s">
        <v>244</v>
      </c>
      <c r="J50" s="415" t="s">
        <v>244</v>
      </c>
      <c r="K50" s="415" t="s">
        <v>244</v>
      </c>
      <c r="L50" s="397" t="s">
        <v>244</v>
      </c>
      <c r="M50" s="415" t="s">
        <v>244</v>
      </c>
      <c r="N50" s="415" t="s">
        <v>244</v>
      </c>
      <c r="O50" s="415" t="s">
        <v>244</v>
      </c>
      <c r="P50" s="397" t="s">
        <v>244</v>
      </c>
      <c r="Q50" s="397" t="s">
        <v>244</v>
      </c>
      <c r="R50" s="398" t="s">
        <v>244</v>
      </c>
      <c r="S50" s="397">
        <v>2585</v>
      </c>
    </row>
    <row r="51" spans="1:39" outlineLevel="1" x14ac:dyDescent="0.35">
      <c r="A51" s="512" t="s">
        <v>304</v>
      </c>
      <c r="B51" s="421">
        <v>2022</v>
      </c>
      <c r="C51" s="442">
        <v>0</v>
      </c>
      <c r="D51" s="441">
        <v>0</v>
      </c>
      <c r="E51" s="441">
        <v>0</v>
      </c>
      <c r="F51" s="444" t="s">
        <v>244</v>
      </c>
      <c r="G51" s="421" t="s">
        <v>244</v>
      </c>
      <c r="H51" s="421" t="s">
        <v>244</v>
      </c>
      <c r="I51" s="421" t="s">
        <v>244</v>
      </c>
      <c r="J51" s="421" t="s">
        <v>244</v>
      </c>
      <c r="K51" s="421" t="s">
        <v>244</v>
      </c>
      <c r="L51" s="421" t="s">
        <v>244</v>
      </c>
      <c r="M51" s="421" t="s">
        <v>244</v>
      </c>
      <c r="N51" s="421" t="s">
        <v>244</v>
      </c>
      <c r="O51" s="421" t="s">
        <v>244</v>
      </c>
      <c r="P51" s="421" t="s">
        <v>244</v>
      </c>
      <c r="Q51" s="421" t="s">
        <v>244</v>
      </c>
      <c r="R51" s="421" t="s">
        <v>244</v>
      </c>
      <c r="S51" s="421">
        <v>0</v>
      </c>
    </row>
    <row r="52" spans="1:39" outlineLevel="1" x14ac:dyDescent="0.35">
      <c r="A52" s="512"/>
      <c r="B52" s="409">
        <v>2021</v>
      </c>
      <c r="C52" s="418">
        <v>47</v>
      </c>
      <c r="D52" s="366">
        <v>0</v>
      </c>
      <c r="E52" s="366">
        <v>0</v>
      </c>
      <c r="F52" s="410" t="s">
        <v>244</v>
      </c>
      <c r="G52" s="418" t="s">
        <v>244</v>
      </c>
      <c r="H52" s="368" t="s">
        <v>244</v>
      </c>
      <c r="I52" s="368" t="s">
        <v>244</v>
      </c>
      <c r="J52" s="368" t="s">
        <v>244</v>
      </c>
      <c r="K52" s="368" t="s">
        <v>244</v>
      </c>
      <c r="L52" s="366" t="s">
        <v>244</v>
      </c>
      <c r="M52" s="368" t="s">
        <v>244</v>
      </c>
      <c r="N52" s="368" t="s">
        <v>244</v>
      </c>
      <c r="O52" s="368" t="s">
        <v>244</v>
      </c>
      <c r="P52" s="366" t="s">
        <v>244</v>
      </c>
      <c r="Q52" s="366" t="s">
        <v>244</v>
      </c>
      <c r="R52" s="380" t="s">
        <v>244</v>
      </c>
      <c r="S52" s="366">
        <v>21</v>
      </c>
    </row>
    <row r="53" spans="1:39" outlineLevel="1" x14ac:dyDescent="0.35">
      <c r="A53" s="512"/>
      <c r="B53" s="409">
        <v>2020</v>
      </c>
      <c r="C53" s="418">
        <v>56</v>
      </c>
      <c r="D53" s="366">
        <v>0</v>
      </c>
      <c r="E53" s="366">
        <v>0</v>
      </c>
      <c r="F53" s="410">
        <v>0.9</v>
      </c>
      <c r="G53" s="418" t="s">
        <v>244</v>
      </c>
      <c r="H53" s="368" t="s">
        <v>244</v>
      </c>
      <c r="I53" s="368" t="s">
        <v>244</v>
      </c>
      <c r="J53" s="368" t="s">
        <v>244</v>
      </c>
      <c r="K53" s="368" t="s">
        <v>244</v>
      </c>
      <c r="L53" s="366" t="s">
        <v>244</v>
      </c>
      <c r="M53" s="368" t="s">
        <v>244</v>
      </c>
      <c r="N53" s="368" t="s">
        <v>244</v>
      </c>
      <c r="O53" s="368" t="s">
        <v>244</v>
      </c>
      <c r="P53" s="366" t="s">
        <v>244</v>
      </c>
      <c r="Q53" s="366" t="s">
        <v>244</v>
      </c>
      <c r="R53" s="380" t="s">
        <v>244</v>
      </c>
      <c r="S53" s="366" t="s">
        <v>244</v>
      </c>
    </row>
    <row r="54" spans="1:39" outlineLevel="1" x14ac:dyDescent="0.35">
      <c r="A54" s="512"/>
      <c r="B54" s="411">
        <v>2019</v>
      </c>
      <c r="C54" s="417" t="s">
        <v>244</v>
      </c>
      <c r="D54" s="370">
        <v>0</v>
      </c>
      <c r="E54" s="370">
        <v>0</v>
      </c>
      <c r="F54" s="412" t="s">
        <v>244</v>
      </c>
      <c r="G54" s="417" t="s">
        <v>244</v>
      </c>
      <c r="H54" s="372" t="s">
        <v>244</v>
      </c>
      <c r="I54" s="372" t="s">
        <v>244</v>
      </c>
      <c r="J54" s="372" t="s">
        <v>244</v>
      </c>
      <c r="K54" s="372" t="s">
        <v>244</v>
      </c>
      <c r="L54" s="370" t="s">
        <v>244</v>
      </c>
      <c r="M54" s="372" t="s">
        <v>244</v>
      </c>
      <c r="N54" s="372" t="s">
        <v>244</v>
      </c>
      <c r="O54" s="372" t="s">
        <v>244</v>
      </c>
      <c r="P54" s="370" t="s">
        <v>244</v>
      </c>
      <c r="Q54" s="370" t="s">
        <v>244</v>
      </c>
      <c r="R54" s="381" t="s">
        <v>244</v>
      </c>
      <c r="S54" s="370" t="s">
        <v>244</v>
      </c>
    </row>
    <row r="55" spans="1:39" outlineLevel="1" x14ac:dyDescent="0.35">
      <c r="A55" s="513"/>
      <c r="B55" s="413">
        <v>2015</v>
      </c>
      <c r="C55" s="416" t="s">
        <v>244</v>
      </c>
      <c r="D55" s="397">
        <v>0</v>
      </c>
      <c r="E55" s="397">
        <v>0</v>
      </c>
      <c r="F55" s="414" t="s">
        <v>244</v>
      </c>
      <c r="G55" s="416" t="s">
        <v>244</v>
      </c>
      <c r="H55" s="415" t="s">
        <v>244</v>
      </c>
      <c r="I55" s="415" t="s">
        <v>244</v>
      </c>
      <c r="J55" s="415" t="s">
        <v>244</v>
      </c>
      <c r="K55" s="415" t="s">
        <v>244</v>
      </c>
      <c r="L55" s="397" t="s">
        <v>244</v>
      </c>
      <c r="M55" s="415" t="s">
        <v>244</v>
      </c>
      <c r="N55" s="415" t="s">
        <v>244</v>
      </c>
      <c r="O55" s="415" t="s">
        <v>244</v>
      </c>
      <c r="P55" s="397" t="s">
        <v>244</v>
      </c>
      <c r="Q55" s="397" t="s">
        <v>244</v>
      </c>
      <c r="R55" s="398" t="s">
        <v>244</v>
      </c>
      <c r="S55" s="397" t="s">
        <v>244</v>
      </c>
    </row>
    <row r="56" spans="1:39" outlineLevel="1" x14ac:dyDescent="0.35">
      <c r="A56" s="512" t="s">
        <v>303</v>
      </c>
      <c r="B56" s="421">
        <v>2022</v>
      </c>
      <c r="C56" s="442">
        <v>391</v>
      </c>
      <c r="D56" s="441">
        <v>40</v>
      </c>
      <c r="E56" s="441">
        <v>80</v>
      </c>
      <c r="F56" s="444">
        <v>1</v>
      </c>
      <c r="G56" s="441">
        <v>1418</v>
      </c>
      <c r="H56" s="421">
        <v>20</v>
      </c>
      <c r="I56" s="421">
        <v>78</v>
      </c>
      <c r="J56" s="421">
        <v>2</v>
      </c>
      <c r="K56" s="421">
        <v>0</v>
      </c>
      <c r="L56" s="421">
        <v>184</v>
      </c>
      <c r="M56" s="421">
        <v>80</v>
      </c>
      <c r="N56" s="421">
        <v>0</v>
      </c>
      <c r="O56" s="421">
        <v>20</v>
      </c>
      <c r="P56" s="442">
        <v>553.17207272727262</v>
      </c>
      <c r="Q56" s="442">
        <v>0.93528973263095116</v>
      </c>
      <c r="R56" s="421">
        <v>0.55000000000000004</v>
      </c>
      <c r="S56" s="441">
        <v>1614</v>
      </c>
    </row>
    <row r="57" spans="1:39" outlineLevel="1" x14ac:dyDescent="0.35">
      <c r="A57" s="512"/>
      <c r="B57" s="409">
        <v>2021</v>
      </c>
      <c r="C57" s="418">
        <v>419</v>
      </c>
      <c r="D57" s="366">
        <v>25</v>
      </c>
      <c r="E57" s="366">
        <v>84</v>
      </c>
      <c r="F57" s="410">
        <v>1</v>
      </c>
      <c r="G57" s="443">
        <v>4211</v>
      </c>
      <c r="H57" s="366">
        <v>12</v>
      </c>
      <c r="I57" s="366">
        <v>87</v>
      </c>
      <c r="J57" s="366">
        <v>1</v>
      </c>
      <c r="K57" s="366">
        <v>0</v>
      </c>
      <c r="L57" s="366">
        <v>536</v>
      </c>
      <c r="M57" s="366">
        <v>0</v>
      </c>
      <c r="N57" s="366">
        <v>0</v>
      </c>
      <c r="O57" s="366">
        <v>0</v>
      </c>
      <c r="P57" s="366">
        <v>82</v>
      </c>
      <c r="Q57" s="366">
        <v>100</v>
      </c>
      <c r="R57" s="380">
        <v>0.08</v>
      </c>
      <c r="S57" s="366">
        <v>1415</v>
      </c>
    </row>
    <row r="58" spans="1:39" outlineLevel="1" x14ac:dyDescent="0.35">
      <c r="A58" s="512"/>
      <c r="B58" s="409">
        <v>2020</v>
      </c>
      <c r="C58" s="418">
        <v>341</v>
      </c>
      <c r="D58" s="366">
        <v>23</v>
      </c>
      <c r="E58" s="366">
        <v>107</v>
      </c>
      <c r="F58" s="410">
        <v>1</v>
      </c>
      <c r="G58" s="443">
        <v>0</v>
      </c>
      <c r="H58" s="366">
        <v>0</v>
      </c>
      <c r="I58" s="366">
        <v>0</v>
      </c>
      <c r="J58" s="366">
        <v>0</v>
      </c>
      <c r="K58" s="366">
        <v>0</v>
      </c>
      <c r="L58" s="366">
        <v>297</v>
      </c>
      <c r="M58" s="366">
        <v>97</v>
      </c>
      <c r="N58" s="366">
        <v>3</v>
      </c>
      <c r="O58" s="366">
        <v>0</v>
      </c>
      <c r="P58" s="366">
        <v>46</v>
      </c>
      <c r="Q58" s="366">
        <v>63</v>
      </c>
      <c r="R58" s="380">
        <v>0.05</v>
      </c>
      <c r="S58" s="366">
        <v>1224</v>
      </c>
    </row>
    <row r="59" spans="1:39" outlineLevel="1" x14ac:dyDescent="0.35">
      <c r="A59" s="512"/>
      <c r="B59" s="411">
        <v>2019</v>
      </c>
      <c r="C59" s="417">
        <v>526</v>
      </c>
      <c r="D59" s="370">
        <v>22</v>
      </c>
      <c r="E59" s="370">
        <v>92</v>
      </c>
      <c r="F59" s="412">
        <v>1</v>
      </c>
      <c r="G59" s="370">
        <v>658</v>
      </c>
      <c r="H59" s="370">
        <v>12</v>
      </c>
      <c r="I59" s="372">
        <v>86.8</v>
      </c>
      <c r="J59" s="372">
        <v>1.2</v>
      </c>
      <c r="K59" s="370">
        <v>0</v>
      </c>
      <c r="L59" s="370">
        <v>2731</v>
      </c>
      <c r="M59" s="370">
        <v>97</v>
      </c>
      <c r="N59" s="370">
        <v>3</v>
      </c>
      <c r="O59" s="370">
        <v>0</v>
      </c>
      <c r="P59" s="370">
        <v>575</v>
      </c>
      <c r="Q59" s="370">
        <v>100</v>
      </c>
      <c r="R59" s="381">
        <v>0.57999999999999996</v>
      </c>
      <c r="S59" s="370">
        <v>4254</v>
      </c>
    </row>
    <row r="60" spans="1:39" outlineLevel="1" x14ac:dyDescent="0.35">
      <c r="A60" s="513"/>
      <c r="B60" s="413">
        <v>2015</v>
      </c>
      <c r="C60" s="416">
        <v>801</v>
      </c>
      <c r="D60" s="397">
        <v>27</v>
      </c>
      <c r="E60" s="397">
        <v>358</v>
      </c>
      <c r="F60" s="414">
        <v>0</v>
      </c>
      <c r="G60" s="397">
        <v>53</v>
      </c>
      <c r="H60" s="415" t="s">
        <v>244</v>
      </c>
      <c r="I60" s="415" t="s">
        <v>244</v>
      </c>
      <c r="J60" s="415" t="s">
        <v>244</v>
      </c>
      <c r="K60" s="415" t="s">
        <v>244</v>
      </c>
      <c r="L60" s="397" t="s">
        <v>244</v>
      </c>
      <c r="M60" s="415" t="s">
        <v>244</v>
      </c>
      <c r="N60" s="415" t="s">
        <v>244</v>
      </c>
      <c r="O60" s="415" t="s">
        <v>244</v>
      </c>
      <c r="P60" s="397" t="s">
        <v>244</v>
      </c>
      <c r="Q60" s="397" t="s">
        <v>244</v>
      </c>
      <c r="R60" s="398" t="s">
        <v>244</v>
      </c>
      <c r="S60" s="397">
        <v>3106</v>
      </c>
    </row>
    <row r="61" spans="1:39" outlineLevel="1" x14ac:dyDescent="0.35">
      <c r="A61" s="512" t="s">
        <v>302</v>
      </c>
      <c r="B61" s="421">
        <v>2022</v>
      </c>
      <c r="C61" s="441">
        <v>2343</v>
      </c>
      <c r="D61" s="441">
        <v>15</v>
      </c>
      <c r="E61" s="441">
        <v>3951</v>
      </c>
      <c r="F61" s="444">
        <v>1</v>
      </c>
      <c r="G61" s="441">
        <v>3369</v>
      </c>
      <c r="H61" s="421">
        <v>11.4</v>
      </c>
      <c r="I61" s="421">
        <v>88.6</v>
      </c>
      <c r="J61" s="421">
        <v>0</v>
      </c>
      <c r="K61" s="421">
        <v>0</v>
      </c>
      <c r="L61" s="441">
        <v>30669</v>
      </c>
      <c r="M61" s="421">
        <v>100</v>
      </c>
      <c r="N61" s="421">
        <v>0</v>
      </c>
      <c r="O61" s="421">
        <v>0</v>
      </c>
      <c r="P61" s="421">
        <v>997</v>
      </c>
      <c r="Q61" s="421">
        <v>70</v>
      </c>
      <c r="R61" s="421">
        <v>0.28999999999999998</v>
      </c>
      <c r="S61" s="441">
        <v>2710</v>
      </c>
      <c r="V61" s="217"/>
      <c r="W61" s="219"/>
      <c r="X61" s="219"/>
      <c r="Y61" s="219"/>
      <c r="Z61" s="218"/>
      <c r="AA61" s="217"/>
      <c r="AB61" s="217"/>
      <c r="AC61" s="217"/>
      <c r="AD61" s="217"/>
      <c r="AE61" s="217"/>
      <c r="AF61" s="217"/>
      <c r="AG61" s="217"/>
      <c r="AH61" s="217"/>
      <c r="AI61" s="217"/>
      <c r="AJ61" s="217"/>
      <c r="AK61" s="217"/>
      <c r="AL61" s="217"/>
      <c r="AM61" s="217"/>
    </row>
    <row r="62" spans="1:39" outlineLevel="1" x14ac:dyDescent="0.35">
      <c r="A62" s="512"/>
      <c r="B62" s="409">
        <v>2021</v>
      </c>
      <c r="C62" s="366">
        <v>1401</v>
      </c>
      <c r="D62" s="366">
        <v>0</v>
      </c>
      <c r="E62" s="366">
        <v>3853</v>
      </c>
      <c r="F62" s="410">
        <v>1</v>
      </c>
      <c r="G62" s="366">
        <v>1538</v>
      </c>
      <c r="H62" s="368">
        <v>73.2</v>
      </c>
      <c r="I62" s="368">
        <v>26.9</v>
      </c>
      <c r="J62" s="366">
        <v>0</v>
      </c>
      <c r="K62" s="366">
        <v>0</v>
      </c>
      <c r="L62" s="366">
        <v>9390</v>
      </c>
      <c r="M62" s="368">
        <v>100</v>
      </c>
      <c r="N62" s="368">
        <v>0</v>
      </c>
      <c r="O62" s="366">
        <v>0</v>
      </c>
      <c r="P62" s="366">
        <v>694</v>
      </c>
      <c r="Q62" s="366">
        <v>70</v>
      </c>
      <c r="R62" s="380">
        <v>0.25</v>
      </c>
      <c r="S62" s="366">
        <v>2714</v>
      </c>
      <c r="V62" s="217"/>
      <c r="W62" s="219"/>
      <c r="X62" s="219"/>
      <c r="Y62" s="219"/>
      <c r="Z62" s="218"/>
      <c r="AA62" s="217"/>
      <c r="AB62" s="217"/>
      <c r="AC62" s="217"/>
      <c r="AD62" s="217"/>
      <c r="AE62" s="217"/>
      <c r="AF62" s="217"/>
      <c r="AG62" s="217"/>
      <c r="AH62" s="217"/>
      <c r="AI62" s="217"/>
      <c r="AJ62" s="217"/>
      <c r="AK62" s="217"/>
      <c r="AL62" s="217"/>
      <c r="AM62" s="217"/>
    </row>
    <row r="63" spans="1:39" outlineLevel="1" x14ac:dyDescent="0.35">
      <c r="A63" s="512"/>
      <c r="B63" s="409">
        <v>2020</v>
      </c>
      <c r="C63" s="366">
        <v>1470</v>
      </c>
      <c r="D63" s="366">
        <v>0</v>
      </c>
      <c r="E63" s="366">
        <v>4264</v>
      </c>
      <c r="F63" s="410">
        <v>1</v>
      </c>
      <c r="G63" s="366">
        <v>5219</v>
      </c>
      <c r="H63" s="368">
        <v>2.5</v>
      </c>
      <c r="I63" s="368">
        <v>97.5</v>
      </c>
      <c r="J63" s="366">
        <v>0</v>
      </c>
      <c r="K63" s="366">
        <v>0</v>
      </c>
      <c r="L63" s="366">
        <v>26022</v>
      </c>
      <c r="M63" s="368">
        <v>97.6</v>
      </c>
      <c r="N63" s="368">
        <v>2.4</v>
      </c>
      <c r="O63" s="366">
        <v>0</v>
      </c>
      <c r="P63" s="366">
        <v>849</v>
      </c>
      <c r="Q63" s="366">
        <v>70</v>
      </c>
      <c r="R63" s="380">
        <v>0.34</v>
      </c>
      <c r="S63" s="366">
        <v>8908</v>
      </c>
      <c r="V63" s="217"/>
      <c r="W63" s="219"/>
      <c r="X63" s="219"/>
      <c r="Y63" s="219"/>
      <c r="Z63" s="218"/>
      <c r="AA63" s="217"/>
      <c r="AB63" s="217"/>
      <c r="AC63" s="217"/>
      <c r="AD63" s="217"/>
      <c r="AE63" s="217"/>
      <c r="AF63" s="217"/>
      <c r="AG63" s="217"/>
      <c r="AH63" s="217"/>
      <c r="AI63" s="217"/>
      <c r="AJ63" s="217"/>
      <c r="AK63" s="217"/>
      <c r="AL63" s="217"/>
      <c r="AM63" s="217"/>
    </row>
    <row r="64" spans="1:39" outlineLevel="1" x14ac:dyDescent="0.35">
      <c r="A64" s="512"/>
      <c r="B64" s="411">
        <v>2019</v>
      </c>
      <c r="C64" s="370">
        <v>1945</v>
      </c>
      <c r="D64" s="370">
        <v>0</v>
      </c>
      <c r="E64" s="370">
        <v>3924</v>
      </c>
      <c r="F64" s="412">
        <v>1</v>
      </c>
      <c r="G64" s="370">
        <v>8193</v>
      </c>
      <c r="H64" s="372">
        <v>58.1</v>
      </c>
      <c r="I64" s="372">
        <v>40.5</v>
      </c>
      <c r="J64" s="370">
        <v>0</v>
      </c>
      <c r="K64" s="372">
        <v>1.4</v>
      </c>
      <c r="L64" s="370">
        <v>33355</v>
      </c>
      <c r="M64" s="370">
        <v>100</v>
      </c>
      <c r="N64" s="370">
        <v>0</v>
      </c>
      <c r="O64" s="370">
        <v>0</v>
      </c>
      <c r="P64" s="370">
        <v>2304</v>
      </c>
      <c r="Q64" s="370">
        <v>65</v>
      </c>
      <c r="R64" s="381">
        <v>1.01</v>
      </c>
      <c r="S64" s="370">
        <v>12433</v>
      </c>
      <c r="V64" s="217"/>
      <c r="W64" s="219"/>
      <c r="X64" s="219"/>
      <c r="Y64" s="219"/>
      <c r="Z64" s="218"/>
      <c r="AA64" s="217"/>
      <c r="AB64" s="217"/>
      <c r="AC64" s="217"/>
      <c r="AD64" s="217"/>
      <c r="AE64" s="217"/>
      <c r="AF64" s="217"/>
      <c r="AG64" s="217"/>
      <c r="AH64" s="217"/>
      <c r="AI64" s="217"/>
      <c r="AJ64" s="217"/>
      <c r="AK64" s="217"/>
      <c r="AL64" s="217"/>
      <c r="AM64" s="217"/>
    </row>
    <row r="65" spans="1:19" outlineLevel="1" x14ac:dyDescent="0.35">
      <c r="A65" s="513"/>
      <c r="B65" s="413">
        <v>2015</v>
      </c>
      <c r="C65" s="397">
        <v>1419</v>
      </c>
      <c r="D65" s="397">
        <v>943</v>
      </c>
      <c r="E65" s="397">
        <v>2898</v>
      </c>
      <c r="F65" s="414">
        <v>0.2</v>
      </c>
      <c r="G65" s="397">
        <v>2025</v>
      </c>
      <c r="H65" s="415" t="s">
        <v>244</v>
      </c>
      <c r="I65" s="415" t="s">
        <v>244</v>
      </c>
      <c r="J65" s="415" t="s">
        <v>244</v>
      </c>
      <c r="K65" s="415" t="s">
        <v>244</v>
      </c>
      <c r="L65" s="397">
        <v>9299</v>
      </c>
      <c r="M65" s="415" t="s">
        <v>244</v>
      </c>
      <c r="N65" s="415" t="s">
        <v>244</v>
      </c>
      <c r="O65" s="415" t="s">
        <v>244</v>
      </c>
      <c r="P65" s="397" t="s">
        <v>244</v>
      </c>
      <c r="Q65" s="397" t="s">
        <v>244</v>
      </c>
      <c r="R65" s="398" t="s">
        <v>244</v>
      </c>
      <c r="S65" s="397">
        <v>4246</v>
      </c>
    </row>
    <row r="66" spans="1:19" outlineLevel="1" x14ac:dyDescent="0.35">
      <c r="A66" s="512" t="s">
        <v>301</v>
      </c>
      <c r="B66" s="421">
        <v>2022</v>
      </c>
      <c r="C66" s="442">
        <v>315</v>
      </c>
      <c r="D66" s="441">
        <v>0</v>
      </c>
      <c r="E66" s="441">
        <v>104</v>
      </c>
      <c r="F66" s="444">
        <v>1</v>
      </c>
      <c r="G66" s="441">
        <v>1192</v>
      </c>
      <c r="H66" s="421">
        <v>0</v>
      </c>
      <c r="I66" s="421">
        <v>100</v>
      </c>
      <c r="J66" s="421">
        <v>0</v>
      </c>
      <c r="K66" s="421">
        <v>0</v>
      </c>
      <c r="L66" s="421">
        <v>1325</v>
      </c>
      <c r="M66" s="421">
        <v>100</v>
      </c>
      <c r="N66" s="421">
        <v>0</v>
      </c>
      <c r="O66" s="421">
        <v>0</v>
      </c>
      <c r="P66" s="421">
        <v>0</v>
      </c>
      <c r="Q66" s="421">
        <v>0</v>
      </c>
      <c r="R66" s="421">
        <v>0</v>
      </c>
      <c r="S66" s="421">
        <v>117</v>
      </c>
    </row>
    <row r="67" spans="1:19" outlineLevel="1" x14ac:dyDescent="0.35">
      <c r="A67" s="512"/>
      <c r="B67" s="409">
        <v>2021</v>
      </c>
      <c r="C67" s="418">
        <v>321</v>
      </c>
      <c r="D67" s="366">
        <v>0</v>
      </c>
      <c r="E67" s="366">
        <v>204</v>
      </c>
      <c r="F67" s="410">
        <v>1</v>
      </c>
      <c r="G67" s="366">
        <v>531</v>
      </c>
      <c r="H67" s="366">
        <v>100</v>
      </c>
      <c r="I67" s="366">
        <v>0</v>
      </c>
      <c r="J67" s="366">
        <v>0</v>
      </c>
      <c r="K67" s="366">
        <v>0</v>
      </c>
      <c r="L67" s="366">
        <v>1702</v>
      </c>
      <c r="M67" s="366">
        <v>100</v>
      </c>
      <c r="N67" s="366">
        <v>0</v>
      </c>
      <c r="O67" s="366">
        <v>0</v>
      </c>
      <c r="P67" s="366">
        <v>2041</v>
      </c>
      <c r="Q67" s="366">
        <v>90</v>
      </c>
      <c r="R67" s="380">
        <v>10.74</v>
      </c>
      <c r="S67" s="366">
        <v>1269</v>
      </c>
    </row>
    <row r="68" spans="1:19" outlineLevel="1" x14ac:dyDescent="0.35">
      <c r="A68" s="512"/>
      <c r="B68" s="409">
        <v>2020</v>
      </c>
      <c r="C68" s="418">
        <v>291</v>
      </c>
      <c r="D68" s="366">
        <v>0</v>
      </c>
      <c r="E68" s="366">
        <v>464</v>
      </c>
      <c r="F68" s="410">
        <v>1</v>
      </c>
      <c r="G68" s="366">
        <v>476</v>
      </c>
      <c r="H68" s="366">
        <v>0</v>
      </c>
      <c r="I68" s="366">
        <v>100</v>
      </c>
      <c r="J68" s="366">
        <v>0</v>
      </c>
      <c r="K68" s="366">
        <v>0</v>
      </c>
      <c r="L68" s="366">
        <v>949</v>
      </c>
      <c r="M68" s="366">
        <v>100</v>
      </c>
      <c r="N68" s="366">
        <v>0</v>
      </c>
      <c r="O68" s="366">
        <v>0</v>
      </c>
      <c r="P68" s="366">
        <v>0</v>
      </c>
      <c r="Q68" s="366">
        <v>0</v>
      </c>
      <c r="R68" s="380">
        <v>0</v>
      </c>
      <c r="S68" s="366">
        <v>380</v>
      </c>
    </row>
    <row r="69" spans="1:19" outlineLevel="1" x14ac:dyDescent="0.35">
      <c r="A69" s="512"/>
      <c r="B69" s="411">
        <v>2019</v>
      </c>
      <c r="C69" s="417">
        <v>544</v>
      </c>
      <c r="D69" s="370">
        <v>0</v>
      </c>
      <c r="E69" s="370">
        <v>390</v>
      </c>
      <c r="F69" s="412">
        <v>1</v>
      </c>
      <c r="G69" s="370">
        <v>303</v>
      </c>
      <c r="H69" s="370">
        <v>0</v>
      </c>
      <c r="I69" s="370">
        <v>100</v>
      </c>
      <c r="J69" s="370">
        <v>0</v>
      </c>
      <c r="K69" s="370">
        <v>0</v>
      </c>
      <c r="L69" s="370">
        <v>599</v>
      </c>
      <c r="M69" s="370">
        <v>100</v>
      </c>
      <c r="N69" s="370">
        <v>0</v>
      </c>
      <c r="O69" s="370">
        <v>0</v>
      </c>
      <c r="P69" s="370">
        <v>624</v>
      </c>
      <c r="Q69" s="370">
        <v>76</v>
      </c>
      <c r="R69" s="381">
        <v>2.5</v>
      </c>
      <c r="S69" s="370">
        <v>228</v>
      </c>
    </row>
    <row r="70" spans="1:19" outlineLevel="1" x14ac:dyDescent="0.35">
      <c r="A70" s="513"/>
      <c r="B70" s="413">
        <v>2015</v>
      </c>
      <c r="C70" s="416">
        <v>769</v>
      </c>
      <c r="D70" s="397">
        <v>0</v>
      </c>
      <c r="E70" s="397">
        <v>1103</v>
      </c>
      <c r="F70" s="414">
        <v>0.99</v>
      </c>
      <c r="G70" s="397">
        <v>688</v>
      </c>
      <c r="H70" s="415" t="s">
        <v>244</v>
      </c>
      <c r="I70" s="415" t="s">
        <v>244</v>
      </c>
      <c r="J70" s="415" t="s">
        <v>244</v>
      </c>
      <c r="K70" s="415" t="s">
        <v>244</v>
      </c>
      <c r="L70" s="397">
        <v>3549</v>
      </c>
      <c r="M70" s="415" t="s">
        <v>244</v>
      </c>
      <c r="N70" s="415" t="s">
        <v>244</v>
      </c>
      <c r="O70" s="415" t="s">
        <v>244</v>
      </c>
      <c r="P70" s="397" t="s">
        <v>244</v>
      </c>
      <c r="Q70" s="397" t="s">
        <v>244</v>
      </c>
      <c r="R70" s="398" t="s">
        <v>244</v>
      </c>
      <c r="S70" s="397">
        <v>258</v>
      </c>
    </row>
    <row r="71" spans="1:19" x14ac:dyDescent="0.35">
      <c r="A71" s="499" t="s">
        <v>246</v>
      </c>
      <c r="B71" s="421">
        <v>2022</v>
      </c>
      <c r="C71" s="441">
        <v>12673.5</v>
      </c>
      <c r="D71" s="441">
        <v>55</v>
      </c>
      <c r="E71" s="441">
        <v>5229</v>
      </c>
      <c r="F71" s="444">
        <v>1</v>
      </c>
      <c r="G71" s="441">
        <v>25397</v>
      </c>
      <c r="H71" s="421">
        <v>23.9</v>
      </c>
      <c r="I71" s="421">
        <v>75.7</v>
      </c>
      <c r="J71" s="421">
        <v>0.5</v>
      </c>
      <c r="K71" s="421">
        <v>0</v>
      </c>
      <c r="L71" s="441">
        <v>89235</v>
      </c>
      <c r="M71" s="421">
        <v>99.9</v>
      </c>
      <c r="N71" s="421">
        <v>0</v>
      </c>
      <c r="O71" s="421">
        <v>0.1</v>
      </c>
      <c r="P71" s="441">
        <v>4706.8772271644575</v>
      </c>
      <c r="Q71" s="421">
        <v>82</v>
      </c>
      <c r="R71" s="421">
        <v>0.32</v>
      </c>
      <c r="S71" s="441">
        <v>18158</v>
      </c>
    </row>
    <row r="72" spans="1:19" x14ac:dyDescent="0.35">
      <c r="A72" s="499"/>
      <c r="B72" s="411">
        <v>2021</v>
      </c>
      <c r="C72" s="370">
        <v>11900</v>
      </c>
      <c r="D72" s="370">
        <v>25</v>
      </c>
      <c r="E72" s="370">
        <v>5284</v>
      </c>
      <c r="F72" s="412">
        <v>1</v>
      </c>
      <c r="G72" s="370">
        <v>15904</v>
      </c>
      <c r="H72" s="372">
        <v>28.00271270207562</v>
      </c>
      <c r="I72" s="372">
        <v>71.400000000000006</v>
      </c>
      <c r="J72" s="372">
        <v>0.6</v>
      </c>
      <c r="K72" s="370">
        <v>0</v>
      </c>
      <c r="L72" s="370">
        <v>48417</v>
      </c>
      <c r="M72" s="419">
        <v>100</v>
      </c>
      <c r="N72" s="372">
        <v>0</v>
      </c>
      <c r="O72" s="370">
        <v>0</v>
      </c>
      <c r="P72" s="370">
        <v>6592</v>
      </c>
      <c r="Q72" s="370">
        <v>84</v>
      </c>
      <c r="R72" s="381">
        <v>0.49</v>
      </c>
      <c r="S72" s="370">
        <v>18972</v>
      </c>
    </row>
    <row r="73" spans="1:19" x14ac:dyDescent="0.35">
      <c r="A73" s="499"/>
      <c r="B73" s="411">
        <v>2020</v>
      </c>
      <c r="C73" s="370">
        <v>11683</v>
      </c>
      <c r="D73" s="370">
        <v>23</v>
      </c>
      <c r="E73" s="370">
        <v>5630</v>
      </c>
      <c r="F73" s="412" t="s">
        <v>244</v>
      </c>
      <c r="G73" s="370">
        <v>18262</v>
      </c>
      <c r="H73" s="372">
        <v>24.2</v>
      </c>
      <c r="I73" s="372">
        <v>70.2</v>
      </c>
      <c r="J73" s="372">
        <v>2.6</v>
      </c>
      <c r="K73" s="370">
        <v>3</v>
      </c>
      <c r="L73" s="370">
        <v>73014</v>
      </c>
      <c r="M73" s="419">
        <v>99.1</v>
      </c>
      <c r="N73" s="372">
        <v>0.9</v>
      </c>
      <c r="O73" s="370">
        <v>0</v>
      </c>
      <c r="P73" s="370">
        <v>7701</v>
      </c>
      <c r="Q73" s="370">
        <v>86</v>
      </c>
      <c r="R73" s="381">
        <v>5.3199999999999994</v>
      </c>
      <c r="S73" s="370">
        <v>35811</v>
      </c>
    </row>
    <row r="74" spans="1:19" x14ac:dyDescent="0.35">
      <c r="A74" s="499"/>
      <c r="B74" s="409">
        <v>2019</v>
      </c>
      <c r="C74" s="366">
        <v>13522</v>
      </c>
      <c r="D74" s="366">
        <v>22</v>
      </c>
      <c r="E74" s="366">
        <v>5366</v>
      </c>
      <c r="F74" s="410" t="s">
        <v>244</v>
      </c>
      <c r="G74" s="366">
        <v>26468</v>
      </c>
      <c r="H74" s="370">
        <v>48</v>
      </c>
      <c r="I74" s="372">
        <v>49.7</v>
      </c>
      <c r="J74" s="372">
        <v>0.8</v>
      </c>
      <c r="K74" s="372">
        <v>1.5</v>
      </c>
      <c r="L74" s="366">
        <v>119940</v>
      </c>
      <c r="M74" s="368">
        <v>99.9</v>
      </c>
      <c r="N74" s="368">
        <v>0.1</v>
      </c>
      <c r="O74" s="366">
        <v>0</v>
      </c>
      <c r="P74" s="366">
        <v>21437</v>
      </c>
      <c r="Q74" s="366">
        <v>79</v>
      </c>
      <c r="R74" s="380">
        <v>13.959999999999997</v>
      </c>
      <c r="S74" s="366">
        <v>43560</v>
      </c>
    </row>
    <row r="75" spans="1:19" x14ac:dyDescent="0.35">
      <c r="A75" s="502"/>
      <c r="B75" s="413">
        <v>2015</v>
      </c>
      <c r="C75" s="397">
        <v>10219</v>
      </c>
      <c r="D75" s="397">
        <v>2055</v>
      </c>
      <c r="E75" s="397">
        <v>5467</v>
      </c>
      <c r="F75" s="414" t="s">
        <v>244</v>
      </c>
      <c r="G75" s="397">
        <v>6452</v>
      </c>
      <c r="H75" s="415" t="s">
        <v>244</v>
      </c>
      <c r="I75" s="415" t="s">
        <v>244</v>
      </c>
      <c r="J75" s="415" t="s">
        <v>244</v>
      </c>
      <c r="K75" s="415" t="s">
        <v>244</v>
      </c>
      <c r="L75" s="397">
        <v>58062</v>
      </c>
      <c r="M75" s="415" t="s">
        <v>244</v>
      </c>
      <c r="N75" s="415" t="s">
        <v>244</v>
      </c>
      <c r="O75" s="415" t="s">
        <v>244</v>
      </c>
      <c r="P75" s="397" t="s">
        <v>244</v>
      </c>
      <c r="Q75" s="397" t="s">
        <v>244</v>
      </c>
      <c r="R75" s="398" t="s">
        <v>244</v>
      </c>
      <c r="S75" s="397">
        <v>27315</v>
      </c>
    </row>
    <row r="76" spans="1:19" outlineLevel="1" x14ac:dyDescent="0.35">
      <c r="A76" s="510" t="s">
        <v>300</v>
      </c>
      <c r="B76" s="421">
        <v>2022</v>
      </c>
      <c r="C76" s="441">
        <v>1777</v>
      </c>
      <c r="D76" s="441">
        <v>32</v>
      </c>
      <c r="E76" s="441">
        <v>0</v>
      </c>
      <c r="F76" s="444">
        <v>1</v>
      </c>
      <c r="G76" s="441">
        <v>1695</v>
      </c>
      <c r="H76" s="421">
        <v>98.7</v>
      </c>
      <c r="I76" s="421">
        <v>0</v>
      </c>
      <c r="J76" s="421">
        <v>0</v>
      </c>
      <c r="K76" s="421">
        <v>1.3</v>
      </c>
      <c r="L76" s="421">
        <v>447</v>
      </c>
      <c r="M76" s="421">
        <v>0</v>
      </c>
      <c r="N76" s="421">
        <v>0</v>
      </c>
      <c r="O76" s="421">
        <v>100</v>
      </c>
      <c r="P76" s="441">
        <v>443.11049999999994</v>
      </c>
      <c r="Q76" s="421">
        <v>70</v>
      </c>
      <c r="R76" s="421">
        <v>0.49</v>
      </c>
      <c r="S76" s="441">
        <v>26912</v>
      </c>
    </row>
    <row r="77" spans="1:19" outlineLevel="1" x14ac:dyDescent="0.35">
      <c r="A77" s="510"/>
      <c r="B77" s="409">
        <v>2021</v>
      </c>
      <c r="C77" s="366">
        <v>1494</v>
      </c>
      <c r="D77" s="366">
        <v>53</v>
      </c>
      <c r="E77" s="366">
        <v>0</v>
      </c>
      <c r="F77" s="410">
        <v>1</v>
      </c>
      <c r="G77" s="418">
        <v>3101</v>
      </c>
      <c r="H77" s="368">
        <v>98.7</v>
      </c>
      <c r="I77" s="368">
        <v>0.5</v>
      </c>
      <c r="J77" s="368">
        <v>0</v>
      </c>
      <c r="K77" s="368">
        <v>0.8</v>
      </c>
      <c r="L77" s="366">
        <v>960</v>
      </c>
      <c r="M77" s="368">
        <v>20.5</v>
      </c>
      <c r="N77" s="368">
        <v>0</v>
      </c>
      <c r="O77" s="368">
        <v>79.5</v>
      </c>
      <c r="P77" s="366">
        <v>544</v>
      </c>
      <c r="Q77" s="366">
        <v>70</v>
      </c>
      <c r="R77" s="380">
        <v>0.57999999999999996</v>
      </c>
      <c r="S77" s="366">
        <v>7079</v>
      </c>
    </row>
    <row r="78" spans="1:19" outlineLevel="1" x14ac:dyDescent="0.35">
      <c r="A78" s="510"/>
      <c r="B78" s="409">
        <v>2020</v>
      </c>
      <c r="C78" s="366">
        <v>1803</v>
      </c>
      <c r="D78" s="366">
        <v>53</v>
      </c>
      <c r="E78" s="366">
        <v>0</v>
      </c>
      <c r="F78" s="410">
        <v>1</v>
      </c>
      <c r="G78" s="418" t="s">
        <v>244</v>
      </c>
      <c r="H78" s="368" t="s">
        <v>244</v>
      </c>
      <c r="I78" s="368" t="s">
        <v>244</v>
      </c>
      <c r="J78" s="368" t="s">
        <v>244</v>
      </c>
      <c r="K78" s="368" t="s">
        <v>244</v>
      </c>
      <c r="L78" s="366" t="s">
        <v>244</v>
      </c>
      <c r="M78" s="368" t="s">
        <v>244</v>
      </c>
      <c r="N78" s="368" t="s">
        <v>244</v>
      </c>
      <c r="O78" s="368" t="s">
        <v>244</v>
      </c>
      <c r="P78" s="366" t="s">
        <v>244</v>
      </c>
      <c r="Q78" s="366" t="s">
        <v>244</v>
      </c>
      <c r="R78" s="380" t="s">
        <v>244</v>
      </c>
      <c r="S78" s="366">
        <v>6307</v>
      </c>
    </row>
    <row r="79" spans="1:19" outlineLevel="1" x14ac:dyDescent="0.35">
      <c r="A79" s="510"/>
      <c r="B79" s="411">
        <v>2019</v>
      </c>
      <c r="C79" s="370">
        <v>863</v>
      </c>
      <c r="D79" s="370">
        <v>53</v>
      </c>
      <c r="E79" s="370">
        <v>0</v>
      </c>
      <c r="F79" s="412">
        <v>1</v>
      </c>
      <c r="G79" s="417" t="s">
        <v>244</v>
      </c>
      <c r="H79" s="372" t="s">
        <v>244</v>
      </c>
      <c r="I79" s="372" t="s">
        <v>244</v>
      </c>
      <c r="J79" s="372" t="s">
        <v>244</v>
      </c>
      <c r="K79" s="372" t="s">
        <v>244</v>
      </c>
      <c r="L79" s="370" t="s">
        <v>244</v>
      </c>
      <c r="M79" s="372" t="s">
        <v>244</v>
      </c>
      <c r="N79" s="372" t="s">
        <v>244</v>
      </c>
      <c r="O79" s="372" t="s">
        <v>244</v>
      </c>
      <c r="P79" s="370" t="s">
        <v>244</v>
      </c>
      <c r="Q79" s="370" t="s">
        <v>244</v>
      </c>
      <c r="R79" s="381" t="s">
        <v>244</v>
      </c>
      <c r="S79" s="370">
        <v>5292</v>
      </c>
    </row>
    <row r="80" spans="1:19" outlineLevel="1" x14ac:dyDescent="0.35">
      <c r="A80" s="511"/>
      <c r="B80" s="413">
        <v>2015</v>
      </c>
      <c r="C80" s="397">
        <v>445</v>
      </c>
      <c r="D80" s="397">
        <v>0</v>
      </c>
      <c r="E80" s="397">
        <v>0</v>
      </c>
      <c r="F80" s="414">
        <v>0</v>
      </c>
      <c r="G80" s="416" t="s">
        <v>244</v>
      </c>
      <c r="H80" s="415" t="s">
        <v>244</v>
      </c>
      <c r="I80" s="415" t="s">
        <v>244</v>
      </c>
      <c r="J80" s="415" t="s">
        <v>244</v>
      </c>
      <c r="K80" s="415" t="s">
        <v>244</v>
      </c>
      <c r="L80" s="397" t="s">
        <v>244</v>
      </c>
      <c r="M80" s="415" t="s">
        <v>244</v>
      </c>
      <c r="N80" s="415" t="s">
        <v>244</v>
      </c>
      <c r="O80" s="415" t="s">
        <v>244</v>
      </c>
      <c r="P80" s="397" t="s">
        <v>244</v>
      </c>
      <c r="Q80" s="397" t="s">
        <v>244</v>
      </c>
      <c r="R80" s="398" t="s">
        <v>244</v>
      </c>
      <c r="S80" s="397">
        <v>2829</v>
      </c>
    </row>
    <row r="81" spans="1:19" outlineLevel="1" x14ac:dyDescent="0.35">
      <c r="A81" s="512" t="s">
        <v>299</v>
      </c>
      <c r="B81" s="421">
        <v>2022</v>
      </c>
      <c r="C81" s="441">
        <v>34</v>
      </c>
      <c r="D81" s="441">
        <v>0</v>
      </c>
      <c r="E81" s="441">
        <v>0</v>
      </c>
      <c r="F81" s="444">
        <v>1</v>
      </c>
      <c r="G81" s="421" t="s">
        <v>244</v>
      </c>
      <c r="H81" s="421" t="s">
        <v>244</v>
      </c>
      <c r="I81" s="421" t="s">
        <v>244</v>
      </c>
      <c r="J81" s="421" t="s">
        <v>244</v>
      </c>
      <c r="K81" s="421" t="s">
        <v>244</v>
      </c>
      <c r="L81" s="421" t="s">
        <v>244</v>
      </c>
      <c r="M81" s="421" t="s">
        <v>244</v>
      </c>
      <c r="N81" s="421" t="s">
        <v>244</v>
      </c>
      <c r="O81" s="421" t="s">
        <v>244</v>
      </c>
      <c r="P81" s="421" t="s">
        <v>244</v>
      </c>
      <c r="Q81" s="421" t="s">
        <v>244</v>
      </c>
      <c r="R81" s="421" t="s">
        <v>244</v>
      </c>
      <c r="S81" s="421">
        <v>151</v>
      </c>
    </row>
    <row r="82" spans="1:19" outlineLevel="1" x14ac:dyDescent="0.35">
      <c r="A82" s="512"/>
      <c r="B82" s="409">
        <v>2021</v>
      </c>
      <c r="C82" s="366">
        <v>35</v>
      </c>
      <c r="D82" s="366">
        <v>0</v>
      </c>
      <c r="E82" s="366">
        <v>0</v>
      </c>
      <c r="F82" s="410">
        <v>1</v>
      </c>
      <c r="G82" s="418" t="s">
        <v>244</v>
      </c>
      <c r="H82" s="368" t="s">
        <v>244</v>
      </c>
      <c r="I82" s="368" t="s">
        <v>244</v>
      </c>
      <c r="J82" s="368" t="s">
        <v>244</v>
      </c>
      <c r="K82" s="368" t="s">
        <v>244</v>
      </c>
      <c r="L82" s="366" t="s">
        <v>244</v>
      </c>
      <c r="M82" s="368" t="s">
        <v>244</v>
      </c>
      <c r="N82" s="368" t="s">
        <v>244</v>
      </c>
      <c r="O82" s="368" t="s">
        <v>244</v>
      </c>
      <c r="P82" s="366" t="s">
        <v>244</v>
      </c>
      <c r="Q82" s="366" t="s">
        <v>244</v>
      </c>
      <c r="R82" s="380" t="s">
        <v>244</v>
      </c>
      <c r="S82" s="366">
        <v>233</v>
      </c>
    </row>
    <row r="83" spans="1:19" outlineLevel="1" x14ac:dyDescent="0.35">
      <c r="A83" s="512"/>
      <c r="B83" s="409">
        <v>2020</v>
      </c>
      <c r="C83" s="366">
        <v>43</v>
      </c>
      <c r="D83" s="366">
        <v>0</v>
      </c>
      <c r="E83" s="366">
        <v>0</v>
      </c>
      <c r="F83" s="410">
        <v>1</v>
      </c>
      <c r="G83" s="418" t="s">
        <v>244</v>
      </c>
      <c r="H83" s="368" t="s">
        <v>244</v>
      </c>
      <c r="I83" s="368" t="s">
        <v>244</v>
      </c>
      <c r="J83" s="368" t="s">
        <v>244</v>
      </c>
      <c r="K83" s="368" t="s">
        <v>244</v>
      </c>
      <c r="L83" s="366" t="s">
        <v>244</v>
      </c>
      <c r="M83" s="368" t="s">
        <v>244</v>
      </c>
      <c r="N83" s="368" t="s">
        <v>244</v>
      </c>
      <c r="O83" s="368" t="s">
        <v>244</v>
      </c>
      <c r="P83" s="366" t="s">
        <v>244</v>
      </c>
      <c r="Q83" s="366" t="s">
        <v>244</v>
      </c>
      <c r="R83" s="380" t="s">
        <v>244</v>
      </c>
      <c r="S83" s="366">
        <v>163</v>
      </c>
    </row>
    <row r="84" spans="1:19" outlineLevel="1" x14ac:dyDescent="0.35">
      <c r="A84" s="512"/>
      <c r="B84" s="411">
        <v>2019</v>
      </c>
      <c r="C84" s="370">
        <v>84</v>
      </c>
      <c r="D84" s="370">
        <v>0</v>
      </c>
      <c r="E84" s="370">
        <v>0</v>
      </c>
      <c r="F84" s="412">
        <v>0</v>
      </c>
      <c r="G84" s="417" t="s">
        <v>244</v>
      </c>
      <c r="H84" s="372" t="s">
        <v>244</v>
      </c>
      <c r="I84" s="372" t="s">
        <v>244</v>
      </c>
      <c r="J84" s="372" t="s">
        <v>244</v>
      </c>
      <c r="K84" s="372" t="s">
        <v>244</v>
      </c>
      <c r="L84" s="370" t="s">
        <v>244</v>
      </c>
      <c r="M84" s="372" t="s">
        <v>244</v>
      </c>
      <c r="N84" s="372" t="s">
        <v>244</v>
      </c>
      <c r="O84" s="372" t="s">
        <v>244</v>
      </c>
      <c r="P84" s="370" t="s">
        <v>244</v>
      </c>
      <c r="Q84" s="370" t="s">
        <v>244</v>
      </c>
      <c r="R84" s="381" t="s">
        <v>244</v>
      </c>
      <c r="S84" s="370">
        <v>650</v>
      </c>
    </row>
    <row r="85" spans="1:19" outlineLevel="1" x14ac:dyDescent="0.35">
      <c r="A85" s="513"/>
      <c r="B85" s="413">
        <v>2015</v>
      </c>
      <c r="C85" s="416" t="s">
        <v>244</v>
      </c>
      <c r="D85" s="397">
        <v>0</v>
      </c>
      <c r="E85" s="397">
        <v>0</v>
      </c>
      <c r="F85" s="414" t="s">
        <v>244</v>
      </c>
      <c r="G85" s="416" t="s">
        <v>244</v>
      </c>
      <c r="H85" s="415" t="s">
        <v>244</v>
      </c>
      <c r="I85" s="415" t="s">
        <v>244</v>
      </c>
      <c r="J85" s="415" t="s">
        <v>244</v>
      </c>
      <c r="K85" s="415" t="s">
        <v>244</v>
      </c>
      <c r="L85" s="397" t="s">
        <v>244</v>
      </c>
      <c r="M85" s="415" t="s">
        <v>244</v>
      </c>
      <c r="N85" s="415" t="s">
        <v>244</v>
      </c>
      <c r="O85" s="415" t="s">
        <v>244</v>
      </c>
      <c r="P85" s="397" t="s">
        <v>244</v>
      </c>
      <c r="Q85" s="397" t="s">
        <v>244</v>
      </c>
      <c r="R85" s="398" t="s">
        <v>244</v>
      </c>
      <c r="S85" s="397" t="s">
        <v>244</v>
      </c>
    </row>
    <row r="86" spans="1:19" outlineLevel="1" x14ac:dyDescent="0.35">
      <c r="A86" s="512" t="s">
        <v>298</v>
      </c>
      <c r="B86" s="421">
        <v>2022</v>
      </c>
      <c r="C86" s="441">
        <v>17</v>
      </c>
      <c r="D86" s="441">
        <v>0</v>
      </c>
      <c r="E86" s="441">
        <v>0</v>
      </c>
      <c r="F86" s="444">
        <v>1</v>
      </c>
      <c r="G86" s="421" t="s">
        <v>244</v>
      </c>
      <c r="H86" s="421" t="s">
        <v>244</v>
      </c>
      <c r="I86" s="421" t="s">
        <v>244</v>
      </c>
      <c r="J86" s="421" t="s">
        <v>244</v>
      </c>
      <c r="K86" s="421" t="s">
        <v>244</v>
      </c>
      <c r="L86" s="421" t="s">
        <v>244</v>
      </c>
      <c r="M86" s="421" t="s">
        <v>244</v>
      </c>
      <c r="N86" s="421" t="s">
        <v>244</v>
      </c>
      <c r="O86" s="421" t="s">
        <v>244</v>
      </c>
      <c r="P86" s="421" t="s">
        <v>244</v>
      </c>
      <c r="Q86" s="421" t="s">
        <v>244</v>
      </c>
      <c r="R86" s="421" t="s">
        <v>244</v>
      </c>
      <c r="S86" s="421">
        <v>4</v>
      </c>
    </row>
    <row r="87" spans="1:19" outlineLevel="1" x14ac:dyDescent="0.35">
      <c r="A87" s="512"/>
      <c r="B87" s="409">
        <v>2021</v>
      </c>
      <c r="C87" s="366">
        <v>49</v>
      </c>
      <c r="D87" s="366">
        <v>0</v>
      </c>
      <c r="E87" s="366">
        <v>0</v>
      </c>
      <c r="F87" s="410">
        <v>1</v>
      </c>
      <c r="G87" s="418" t="s">
        <v>244</v>
      </c>
      <c r="H87" s="368" t="s">
        <v>244</v>
      </c>
      <c r="I87" s="368" t="s">
        <v>244</v>
      </c>
      <c r="J87" s="368" t="s">
        <v>244</v>
      </c>
      <c r="K87" s="368" t="s">
        <v>244</v>
      </c>
      <c r="L87" s="366" t="s">
        <v>244</v>
      </c>
      <c r="M87" s="368" t="s">
        <v>244</v>
      </c>
      <c r="N87" s="368" t="s">
        <v>244</v>
      </c>
      <c r="O87" s="368" t="s">
        <v>244</v>
      </c>
      <c r="P87" s="366" t="s">
        <v>244</v>
      </c>
      <c r="Q87" s="366" t="s">
        <v>244</v>
      </c>
      <c r="R87" s="380" t="s">
        <v>244</v>
      </c>
      <c r="S87" s="366">
        <v>44</v>
      </c>
    </row>
    <row r="88" spans="1:19" outlineLevel="1" x14ac:dyDescent="0.35">
      <c r="A88" s="512"/>
      <c r="B88" s="409">
        <v>2020</v>
      </c>
      <c r="C88" s="366">
        <v>61</v>
      </c>
      <c r="D88" s="366">
        <v>0</v>
      </c>
      <c r="E88" s="366">
        <v>0</v>
      </c>
      <c r="F88" s="410">
        <v>1</v>
      </c>
      <c r="G88" s="418" t="s">
        <v>244</v>
      </c>
      <c r="H88" s="368" t="s">
        <v>244</v>
      </c>
      <c r="I88" s="368" t="s">
        <v>244</v>
      </c>
      <c r="J88" s="368" t="s">
        <v>244</v>
      </c>
      <c r="K88" s="368" t="s">
        <v>244</v>
      </c>
      <c r="L88" s="366" t="s">
        <v>244</v>
      </c>
      <c r="M88" s="368" t="s">
        <v>244</v>
      </c>
      <c r="N88" s="368" t="s">
        <v>244</v>
      </c>
      <c r="O88" s="368" t="s">
        <v>244</v>
      </c>
      <c r="P88" s="366" t="s">
        <v>244</v>
      </c>
      <c r="Q88" s="366" t="s">
        <v>244</v>
      </c>
      <c r="R88" s="380" t="s">
        <v>244</v>
      </c>
      <c r="S88" s="366">
        <v>90</v>
      </c>
    </row>
    <row r="89" spans="1:19" outlineLevel="1" x14ac:dyDescent="0.35">
      <c r="A89" s="512"/>
      <c r="B89" s="411">
        <v>2019</v>
      </c>
      <c r="C89" s="370">
        <v>54</v>
      </c>
      <c r="D89" s="370">
        <v>0</v>
      </c>
      <c r="E89" s="370">
        <v>0</v>
      </c>
      <c r="F89" s="412">
        <v>0</v>
      </c>
      <c r="G89" s="417" t="s">
        <v>244</v>
      </c>
      <c r="H89" s="372" t="s">
        <v>244</v>
      </c>
      <c r="I89" s="372" t="s">
        <v>244</v>
      </c>
      <c r="J89" s="372" t="s">
        <v>244</v>
      </c>
      <c r="K89" s="372" t="s">
        <v>244</v>
      </c>
      <c r="L89" s="370" t="s">
        <v>244</v>
      </c>
      <c r="M89" s="372" t="s">
        <v>244</v>
      </c>
      <c r="N89" s="372" t="s">
        <v>244</v>
      </c>
      <c r="O89" s="372" t="s">
        <v>244</v>
      </c>
      <c r="P89" s="370" t="s">
        <v>244</v>
      </c>
      <c r="Q89" s="370" t="s">
        <v>244</v>
      </c>
      <c r="R89" s="381" t="s">
        <v>244</v>
      </c>
      <c r="S89" s="370">
        <v>131</v>
      </c>
    </row>
    <row r="90" spans="1:19" outlineLevel="1" x14ac:dyDescent="0.35">
      <c r="A90" s="513"/>
      <c r="B90" s="413">
        <v>2015</v>
      </c>
      <c r="C90" s="416" t="s">
        <v>244</v>
      </c>
      <c r="D90" s="397">
        <v>0</v>
      </c>
      <c r="E90" s="397">
        <v>0</v>
      </c>
      <c r="F90" s="414" t="s">
        <v>244</v>
      </c>
      <c r="G90" s="416" t="s">
        <v>244</v>
      </c>
      <c r="H90" s="415" t="s">
        <v>244</v>
      </c>
      <c r="I90" s="415" t="s">
        <v>244</v>
      </c>
      <c r="J90" s="415" t="s">
        <v>244</v>
      </c>
      <c r="K90" s="415" t="s">
        <v>244</v>
      </c>
      <c r="L90" s="397" t="s">
        <v>244</v>
      </c>
      <c r="M90" s="415" t="s">
        <v>244</v>
      </c>
      <c r="N90" s="415" t="s">
        <v>244</v>
      </c>
      <c r="O90" s="415" t="s">
        <v>244</v>
      </c>
      <c r="P90" s="397" t="s">
        <v>244</v>
      </c>
      <c r="Q90" s="397" t="s">
        <v>244</v>
      </c>
      <c r="R90" s="398" t="s">
        <v>244</v>
      </c>
      <c r="S90" s="397" t="s">
        <v>244</v>
      </c>
    </row>
    <row r="91" spans="1:19" outlineLevel="1" x14ac:dyDescent="0.35">
      <c r="A91" s="512" t="s">
        <v>297</v>
      </c>
      <c r="B91" s="421">
        <v>2022</v>
      </c>
      <c r="C91" s="441">
        <v>111</v>
      </c>
      <c r="D91" s="441">
        <v>0</v>
      </c>
      <c r="E91" s="441">
        <v>0</v>
      </c>
      <c r="F91" s="444">
        <v>1</v>
      </c>
      <c r="G91" s="421" t="s">
        <v>244</v>
      </c>
      <c r="H91" s="421" t="s">
        <v>244</v>
      </c>
      <c r="I91" s="421" t="s">
        <v>244</v>
      </c>
      <c r="J91" s="421" t="s">
        <v>244</v>
      </c>
      <c r="K91" s="421" t="s">
        <v>244</v>
      </c>
      <c r="L91" s="421" t="s">
        <v>244</v>
      </c>
      <c r="M91" s="421" t="s">
        <v>244</v>
      </c>
      <c r="N91" s="421" t="s">
        <v>244</v>
      </c>
      <c r="O91" s="421" t="s">
        <v>244</v>
      </c>
      <c r="P91" s="421" t="s">
        <v>244</v>
      </c>
      <c r="Q91" s="421" t="s">
        <v>244</v>
      </c>
      <c r="R91" s="421" t="s">
        <v>244</v>
      </c>
      <c r="S91" s="421">
        <v>153</v>
      </c>
    </row>
    <row r="92" spans="1:19" outlineLevel="1" x14ac:dyDescent="0.35">
      <c r="A92" s="512"/>
      <c r="B92" s="409">
        <v>2021</v>
      </c>
      <c r="C92" s="366">
        <v>105</v>
      </c>
      <c r="D92" s="366">
        <v>0</v>
      </c>
      <c r="E92" s="366">
        <v>0</v>
      </c>
      <c r="F92" s="410">
        <v>1</v>
      </c>
      <c r="G92" s="418" t="s">
        <v>244</v>
      </c>
      <c r="H92" s="368" t="s">
        <v>244</v>
      </c>
      <c r="I92" s="368" t="s">
        <v>244</v>
      </c>
      <c r="J92" s="368" t="s">
        <v>244</v>
      </c>
      <c r="K92" s="368" t="s">
        <v>244</v>
      </c>
      <c r="L92" s="366" t="s">
        <v>244</v>
      </c>
      <c r="M92" s="368" t="s">
        <v>244</v>
      </c>
      <c r="N92" s="368" t="s">
        <v>244</v>
      </c>
      <c r="O92" s="368" t="s">
        <v>244</v>
      </c>
      <c r="P92" s="366" t="s">
        <v>244</v>
      </c>
      <c r="Q92" s="366" t="s">
        <v>244</v>
      </c>
      <c r="R92" s="380" t="s">
        <v>244</v>
      </c>
      <c r="S92" s="366">
        <v>234</v>
      </c>
    </row>
    <row r="93" spans="1:19" outlineLevel="1" x14ac:dyDescent="0.35">
      <c r="A93" s="512"/>
      <c r="B93" s="409">
        <v>2020</v>
      </c>
      <c r="C93" s="366">
        <v>106</v>
      </c>
      <c r="D93" s="366">
        <v>0</v>
      </c>
      <c r="E93" s="366">
        <v>0</v>
      </c>
      <c r="F93" s="410">
        <v>1</v>
      </c>
      <c r="G93" s="418" t="s">
        <v>244</v>
      </c>
      <c r="H93" s="368" t="s">
        <v>244</v>
      </c>
      <c r="I93" s="368" t="s">
        <v>244</v>
      </c>
      <c r="J93" s="368" t="s">
        <v>244</v>
      </c>
      <c r="K93" s="368" t="s">
        <v>244</v>
      </c>
      <c r="L93" s="366" t="s">
        <v>244</v>
      </c>
      <c r="M93" s="368" t="s">
        <v>244</v>
      </c>
      <c r="N93" s="368" t="s">
        <v>244</v>
      </c>
      <c r="O93" s="368" t="s">
        <v>244</v>
      </c>
      <c r="P93" s="366" t="s">
        <v>244</v>
      </c>
      <c r="Q93" s="366" t="s">
        <v>244</v>
      </c>
      <c r="R93" s="380" t="s">
        <v>244</v>
      </c>
      <c r="S93" s="366">
        <v>156</v>
      </c>
    </row>
    <row r="94" spans="1:19" outlineLevel="1" x14ac:dyDescent="0.35">
      <c r="A94" s="512"/>
      <c r="B94" s="411">
        <v>2019</v>
      </c>
      <c r="C94" s="370">
        <v>93</v>
      </c>
      <c r="D94" s="370">
        <v>0</v>
      </c>
      <c r="E94" s="370">
        <v>0</v>
      </c>
      <c r="F94" s="412">
        <v>0</v>
      </c>
      <c r="G94" s="417" t="s">
        <v>244</v>
      </c>
      <c r="H94" s="372" t="s">
        <v>244</v>
      </c>
      <c r="I94" s="372" t="s">
        <v>244</v>
      </c>
      <c r="J94" s="372" t="s">
        <v>244</v>
      </c>
      <c r="K94" s="372" t="s">
        <v>244</v>
      </c>
      <c r="L94" s="370" t="s">
        <v>244</v>
      </c>
      <c r="M94" s="372" t="s">
        <v>244</v>
      </c>
      <c r="N94" s="372" t="s">
        <v>244</v>
      </c>
      <c r="O94" s="372" t="s">
        <v>244</v>
      </c>
      <c r="P94" s="370" t="s">
        <v>244</v>
      </c>
      <c r="Q94" s="370" t="s">
        <v>244</v>
      </c>
      <c r="R94" s="381" t="s">
        <v>244</v>
      </c>
      <c r="S94" s="370">
        <v>499</v>
      </c>
    </row>
    <row r="95" spans="1:19" outlineLevel="1" x14ac:dyDescent="0.35">
      <c r="A95" s="513"/>
      <c r="B95" s="413">
        <v>2015</v>
      </c>
      <c r="C95" s="416" t="s">
        <v>244</v>
      </c>
      <c r="D95" s="397">
        <v>0</v>
      </c>
      <c r="E95" s="397">
        <v>0</v>
      </c>
      <c r="F95" s="414" t="s">
        <v>244</v>
      </c>
      <c r="G95" s="416" t="s">
        <v>244</v>
      </c>
      <c r="H95" s="415" t="s">
        <v>244</v>
      </c>
      <c r="I95" s="415" t="s">
        <v>244</v>
      </c>
      <c r="J95" s="415" t="s">
        <v>244</v>
      </c>
      <c r="K95" s="415" t="s">
        <v>244</v>
      </c>
      <c r="L95" s="397" t="s">
        <v>244</v>
      </c>
      <c r="M95" s="415" t="s">
        <v>244</v>
      </c>
      <c r="N95" s="415" t="s">
        <v>244</v>
      </c>
      <c r="O95" s="415" t="s">
        <v>244</v>
      </c>
      <c r="P95" s="397" t="s">
        <v>244</v>
      </c>
      <c r="Q95" s="397" t="s">
        <v>244</v>
      </c>
      <c r="R95" s="398" t="s">
        <v>244</v>
      </c>
      <c r="S95" s="397" t="s">
        <v>244</v>
      </c>
    </row>
    <row r="96" spans="1:19" outlineLevel="1" x14ac:dyDescent="0.35">
      <c r="A96" s="512" t="s">
        <v>296</v>
      </c>
      <c r="B96" s="421">
        <v>2022</v>
      </c>
      <c r="C96" s="441">
        <v>5419</v>
      </c>
      <c r="D96" s="441">
        <v>1717</v>
      </c>
      <c r="E96" s="441">
        <v>0</v>
      </c>
      <c r="F96" s="444">
        <v>1</v>
      </c>
      <c r="G96" s="441">
        <v>1511</v>
      </c>
      <c r="H96" s="421">
        <v>0</v>
      </c>
      <c r="I96" s="421">
        <v>97.9</v>
      </c>
      <c r="J96" s="421">
        <v>2.1</v>
      </c>
      <c r="K96" s="421">
        <v>0</v>
      </c>
      <c r="L96" s="421">
        <v>2353</v>
      </c>
      <c r="M96" s="421">
        <v>100</v>
      </c>
      <c r="N96" s="421">
        <v>0</v>
      </c>
      <c r="O96" s="421">
        <v>0</v>
      </c>
      <c r="P96" s="441">
        <v>1298.0330999999996</v>
      </c>
      <c r="Q96" s="441">
        <v>0.7</v>
      </c>
      <c r="R96" s="421">
        <v>0.21</v>
      </c>
      <c r="S96" s="441">
        <v>35243</v>
      </c>
    </row>
    <row r="97" spans="1:19" outlineLevel="1" x14ac:dyDescent="0.35">
      <c r="A97" s="512"/>
      <c r="B97" s="409">
        <v>2021</v>
      </c>
      <c r="C97" s="366">
        <v>3677</v>
      </c>
      <c r="D97" s="366">
        <v>1807</v>
      </c>
      <c r="E97" s="366">
        <v>0</v>
      </c>
      <c r="F97" s="410">
        <v>1</v>
      </c>
      <c r="G97" s="366">
        <v>0</v>
      </c>
      <c r="H97" s="366">
        <v>0</v>
      </c>
      <c r="I97" s="366">
        <v>0</v>
      </c>
      <c r="J97" s="366">
        <v>0</v>
      </c>
      <c r="K97" s="366">
        <v>0</v>
      </c>
      <c r="L97" s="366">
        <v>546</v>
      </c>
      <c r="M97" s="366">
        <v>100</v>
      </c>
      <c r="N97" s="366">
        <v>0</v>
      </c>
      <c r="O97" s="366">
        <v>0</v>
      </c>
      <c r="P97" s="366">
        <v>719</v>
      </c>
      <c r="Q97" s="366">
        <v>70</v>
      </c>
      <c r="R97" s="380">
        <v>0.13</v>
      </c>
      <c r="S97" s="366">
        <v>20202</v>
      </c>
    </row>
    <row r="98" spans="1:19" outlineLevel="1" x14ac:dyDescent="0.35">
      <c r="A98" s="512"/>
      <c r="B98" s="409">
        <v>2020</v>
      </c>
      <c r="C98" s="366">
        <v>4471</v>
      </c>
      <c r="D98" s="366">
        <v>1975</v>
      </c>
      <c r="E98" s="366">
        <v>0</v>
      </c>
      <c r="F98" s="410">
        <v>1</v>
      </c>
      <c r="G98" s="366">
        <v>27</v>
      </c>
      <c r="H98" s="366">
        <v>0</v>
      </c>
      <c r="I98" s="366">
        <v>80</v>
      </c>
      <c r="J98" s="366">
        <v>20</v>
      </c>
      <c r="K98" s="366">
        <v>0</v>
      </c>
      <c r="L98" s="366">
        <v>3893</v>
      </c>
      <c r="M98" s="366">
        <v>100</v>
      </c>
      <c r="N98" s="366">
        <v>0</v>
      </c>
      <c r="O98" s="366">
        <v>0</v>
      </c>
      <c r="P98" s="366">
        <v>1501</v>
      </c>
      <c r="Q98" s="366">
        <v>72</v>
      </c>
      <c r="R98" s="380">
        <v>0.3</v>
      </c>
      <c r="S98" s="366">
        <v>27435</v>
      </c>
    </row>
    <row r="99" spans="1:19" outlineLevel="1" x14ac:dyDescent="0.35">
      <c r="A99" s="512"/>
      <c r="B99" s="411">
        <v>2019</v>
      </c>
      <c r="C99" s="370">
        <v>8613</v>
      </c>
      <c r="D99" s="370">
        <v>2183</v>
      </c>
      <c r="E99" s="370">
        <v>0</v>
      </c>
      <c r="F99" s="412">
        <v>1</v>
      </c>
      <c r="G99" s="370">
        <v>17328</v>
      </c>
      <c r="H99" s="370">
        <v>0</v>
      </c>
      <c r="I99" s="372">
        <v>99.3</v>
      </c>
      <c r="J99" s="372">
        <v>0.7</v>
      </c>
      <c r="K99" s="370">
        <v>0</v>
      </c>
      <c r="L99" s="370">
        <v>12506</v>
      </c>
      <c r="M99" s="370">
        <v>100</v>
      </c>
      <c r="N99" s="370">
        <v>0</v>
      </c>
      <c r="O99" s="370">
        <v>0</v>
      </c>
      <c r="P99" s="370">
        <v>8296</v>
      </c>
      <c r="Q99" s="370">
        <v>71</v>
      </c>
      <c r="R99" s="381">
        <v>1.45</v>
      </c>
      <c r="S99" s="370">
        <v>63433</v>
      </c>
    </row>
    <row r="100" spans="1:19" outlineLevel="1" x14ac:dyDescent="0.35">
      <c r="A100" s="513"/>
      <c r="B100" s="413">
        <v>2015</v>
      </c>
      <c r="C100" s="397">
        <v>12802</v>
      </c>
      <c r="D100" s="397">
        <v>1784</v>
      </c>
      <c r="E100" s="397">
        <v>0</v>
      </c>
      <c r="F100" s="414">
        <v>0</v>
      </c>
      <c r="G100" s="397">
        <v>107181</v>
      </c>
      <c r="H100" s="415" t="s">
        <v>244</v>
      </c>
      <c r="I100" s="415" t="s">
        <v>244</v>
      </c>
      <c r="J100" s="415" t="s">
        <v>244</v>
      </c>
      <c r="K100" s="415" t="s">
        <v>244</v>
      </c>
      <c r="L100" s="397">
        <v>27217</v>
      </c>
      <c r="M100" s="415" t="s">
        <v>244</v>
      </c>
      <c r="N100" s="415" t="s">
        <v>244</v>
      </c>
      <c r="O100" s="415" t="s">
        <v>244</v>
      </c>
      <c r="P100" s="397" t="s">
        <v>244</v>
      </c>
      <c r="Q100" s="397" t="s">
        <v>244</v>
      </c>
      <c r="R100" s="398" t="s">
        <v>244</v>
      </c>
      <c r="S100" s="397">
        <v>136948</v>
      </c>
    </row>
    <row r="101" spans="1:19" outlineLevel="1" x14ac:dyDescent="0.35">
      <c r="A101" s="514" t="s">
        <v>295</v>
      </c>
      <c r="B101" s="421">
        <v>2022</v>
      </c>
      <c r="C101" s="441">
        <v>85</v>
      </c>
      <c r="D101" s="441">
        <v>35</v>
      </c>
      <c r="E101" s="441">
        <v>0</v>
      </c>
      <c r="F101" s="444">
        <v>1</v>
      </c>
      <c r="G101" s="421" t="s">
        <v>244</v>
      </c>
      <c r="H101" s="421" t="s">
        <v>244</v>
      </c>
      <c r="I101" s="421" t="s">
        <v>244</v>
      </c>
      <c r="J101" s="421" t="s">
        <v>244</v>
      </c>
      <c r="K101" s="421" t="s">
        <v>244</v>
      </c>
      <c r="L101" s="421" t="s">
        <v>244</v>
      </c>
      <c r="M101" s="421" t="s">
        <v>244</v>
      </c>
      <c r="N101" s="421" t="s">
        <v>244</v>
      </c>
      <c r="O101" s="421" t="s">
        <v>244</v>
      </c>
      <c r="P101" s="421">
        <v>0</v>
      </c>
      <c r="Q101" s="421">
        <v>0</v>
      </c>
      <c r="R101" s="421">
        <v>0</v>
      </c>
      <c r="S101" s="421">
        <v>22</v>
      </c>
    </row>
    <row r="102" spans="1:19" outlineLevel="1" x14ac:dyDescent="0.35">
      <c r="A102" s="512"/>
      <c r="B102" s="409">
        <v>2021</v>
      </c>
      <c r="C102" s="366">
        <v>277</v>
      </c>
      <c r="D102" s="366">
        <v>0</v>
      </c>
      <c r="E102" s="366">
        <v>0</v>
      </c>
      <c r="F102" s="410">
        <v>1</v>
      </c>
      <c r="G102" s="418" t="s">
        <v>244</v>
      </c>
      <c r="H102" s="368" t="s">
        <v>244</v>
      </c>
      <c r="I102" s="368" t="s">
        <v>244</v>
      </c>
      <c r="J102" s="368" t="s">
        <v>244</v>
      </c>
      <c r="K102" s="368" t="s">
        <v>244</v>
      </c>
      <c r="L102" s="366" t="s">
        <v>244</v>
      </c>
      <c r="M102" s="368" t="s">
        <v>244</v>
      </c>
      <c r="N102" s="368" t="s">
        <v>244</v>
      </c>
      <c r="O102" s="368" t="s">
        <v>244</v>
      </c>
      <c r="P102" s="366">
        <v>82</v>
      </c>
      <c r="Q102" s="366">
        <v>70</v>
      </c>
      <c r="R102" s="380">
        <v>0.75</v>
      </c>
      <c r="S102" s="366">
        <v>282</v>
      </c>
    </row>
    <row r="103" spans="1:19" outlineLevel="1" x14ac:dyDescent="0.35">
      <c r="A103" s="512"/>
      <c r="B103" s="409">
        <v>2020</v>
      </c>
      <c r="C103" s="366">
        <v>254</v>
      </c>
      <c r="D103" s="366">
        <v>0</v>
      </c>
      <c r="E103" s="366">
        <v>0</v>
      </c>
      <c r="F103" s="410">
        <v>1</v>
      </c>
      <c r="G103" s="418" t="s">
        <v>244</v>
      </c>
      <c r="H103" s="368" t="s">
        <v>244</v>
      </c>
      <c r="I103" s="368" t="s">
        <v>244</v>
      </c>
      <c r="J103" s="368" t="s">
        <v>244</v>
      </c>
      <c r="K103" s="368" t="s">
        <v>244</v>
      </c>
      <c r="L103" s="366" t="s">
        <v>244</v>
      </c>
      <c r="M103" s="368" t="s">
        <v>244</v>
      </c>
      <c r="N103" s="368" t="s">
        <v>244</v>
      </c>
      <c r="O103" s="368" t="s">
        <v>244</v>
      </c>
      <c r="P103" s="366">
        <v>204</v>
      </c>
      <c r="Q103" s="366">
        <v>70</v>
      </c>
      <c r="R103" s="380">
        <v>1.62</v>
      </c>
      <c r="S103" s="366">
        <v>451</v>
      </c>
    </row>
    <row r="104" spans="1:19" outlineLevel="1" x14ac:dyDescent="0.35">
      <c r="A104" s="512"/>
      <c r="B104" s="411">
        <v>2019</v>
      </c>
      <c r="C104" s="370">
        <v>235</v>
      </c>
      <c r="D104" s="370">
        <v>0</v>
      </c>
      <c r="E104" s="370">
        <v>0</v>
      </c>
      <c r="F104" s="412">
        <v>1</v>
      </c>
      <c r="G104" s="417" t="s">
        <v>244</v>
      </c>
      <c r="H104" s="372" t="s">
        <v>244</v>
      </c>
      <c r="I104" s="372" t="s">
        <v>244</v>
      </c>
      <c r="J104" s="372" t="s">
        <v>244</v>
      </c>
      <c r="K104" s="372" t="s">
        <v>244</v>
      </c>
      <c r="L104" s="370" t="s">
        <v>244</v>
      </c>
      <c r="M104" s="372" t="s">
        <v>244</v>
      </c>
      <c r="N104" s="372" t="s">
        <v>244</v>
      </c>
      <c r="O104" s="372" t="s">
        <v>244</v>
      </c>
      <c r="P104" s="370">
        <v>699</v>
      </c>
      <c r="Q104" s="370">
        <v>70</v>
      </c>
      <c r="R104" s="381">
        <v>5.42</v>
      </c>
      <c r="S104" s="370">
        <v>705</v>
      </c>
    </row>
    <row r="105" spans="1:19" outlineLevel="1" x14ac:dyDescent="0.35">
      <c r="A105" s="513"/>
      <c r="B105" s="413">
        <v>2015</v>
      </c>
      <c r="C105" s="397">
        <v>79</v>
      </c>
      <c r="D105" s="397">
        <v>0</v>
      </c>
      <c r="E105" s="397">
        <v>0</v>
      </c>
      <c r="F105" s="414">
        <v>0</v>
      </c>
      <c r="G105" s="416" t="s">
        <v>244</v>
      </c>
      <c r="H105" s="415" t="s">
        <v>244</v>
      </c>
      <c r="I105" s="415" t="s">
        <v>244</v>
      </c>
      <c r="J105" s="415" t="s">
        <v>244</v>
      </c>
      <c r="K105" s="415" t="s">
        <v>244</v>
      </c>
      <c r="L105" s="397" t="s">
        <v>244</v>
      </c>
      <c r="M105" s="415" t="s">
        <v>244</v>
      </c>
      <c r="N105" s="415" t="s">
        <v>244</v>
      </c>
      <c r="O105" s="415" t="s">
        <v>244</v>
      </c>
      <c r="P105" s="397" t="s">
        <v>244</v>
      </c>
      <c r="Q105" s="397" t="s">
        <v>244</v>
      </c>
      <c r="R105" s="398" t="s">
        <v>244</v>
      </c>
      <c r="S105" s="397">
        <v>356</v>
      </c>
    </row>
    <row r="106" spans="1:19" x14ac:dyDescent="0.35">
      <c r="A106" s="499" t="s">
        <v>245</v>
      </c>
      <c r="B106" s="421">
        <v>2022</v>
      </c>
      <c r="C106" s="441">
        <v>7444</v>
      </c>
      <c r="D106" s="441">
        <v>1784</v>
      </c>
      <c r="E106" s="441">
        <v>0</v>
      </c>
      <c r="F106" s="444">
        <v>1</v>
      </c>
      <c r="G106" s="441">
        <v>3206</v>
      </c>
      <c r="H106" s="421">
        <v>52.2</v>
      </c>
      <c r="I106" s="421">
        <v>46.1</v>
      </c>
      <c r="J106" s="421">
        <v>1</v>
      </c>
      <c r="K106" s="421">
        <v>0.7</v>
      </c>
      <c r="L106" s="441">
        <v>2800</v>
      </c>
      <c r="M106" s="421">
        <v>84</v>
      </c>
      <c r="N106" s="421">
        <v>0</v>
      </c>
      <c r="O106" s="421">
        <v>16</v>
      </c>
      <c r="P106" s="441">
        <v>1741.1435999999997</v>
      </c>
      <c r="Q106" s="421">
        <v>70</v>
      </c>
      <c r="R106" s="421">
        <v>0.24</v>
      </c>
      <c r="S106" s="441">
        <v>62484</v>
      </c>
    </row>
    <row r="107" spans="1:19" x14ac:dyDescent="0.35">
      <c r="A107" s="499"/>
      <c r="B107" s="411">
        <v>2021</v>
      </c>
      <c r="C107" s="370">
        <v>5638</v>
      </c>
      <c r="D107" s="370">
        <v>1859</v>
      </c>
      <c r="E107" s="370">
        <v>0</v>
      </c>
      <c r="F107" s="412">
        <v>1</v>
      </c>
      <c r="G107" s="370">
        <v>3101</v>
      </c>
      <c r="H107" s="370">
        <v>98.7</v>
      </c>
      <c r="I107" s="370">
        <v>0.5</v>
      </c>
      <c r="J107" s="370">
        <v>0</v>
      </c>
      <c r="K107" s="370">
        <v>0.8</v>
      </c>
      <c r="L107" s="370">
        <v>1506</v>
      </c>
      <c r="M107" s="370">
        <v>49.3</v>
      </c>
      <c r="N107" s="370">
        <v>0</v>
      </c>
      <c r="O107" s="370">
        <v>50.7</v>
      </c>
      <c r="P107" s="370">
        <v>1345</v>
      </c>
      <c r="Q107" s="370">
        <v>69.999999999999986</v>
      </c>
      <c r="R107" s="381">
        <v>0.21</v>
      </c>
      <c r="S107" s="370">
        <v>28074</v>
      </c>
    </row>
    <row r="108" spans="1:19" x14ac:dyDescent="0.35">
      <c r="A108" s="499"/>
      <c r="B108" s="411">
        <v>2020</v>
      </c>
      <c r="C108" s="370">
        <v>6738</v>
      </c>
      <c r="D108" s="370">
        <v>2028</v>
      </c>
      <c r="E108" s="370">
        <v>0</v>
      </c>
      <c r="F108" s="412" t="s">
        <v>244</v>
      </c>
      <c r="G108" s="370">
        <v>27</v>
      </c>
      <c r="H108" s="370">
        <v>0</v>
      </c>
      <c r="I108" s="370">
        <v>80</v>
      </c>
      <c r="J108" s="370">
        <v>20</v>
      </c>
      <c r="K108" s="370">
        <v>0</v>
      </c>
      <c r="L108" s="370">
        <v>3893</v>
      </c>
      <c r="M108" s="370">
        <v>100</v>
      </c>
      <c r="N108" s="370">
        <v>0</v>
      </c>
      <c r="O108" s="370">
        <v>0</v>
      </c>
      <c r="P108" s="370">
        <v>1705</v>
      </c>
      <c r="Q108" s="370">
        <v>72</v>
      </c>
      <c r="R108" s="381">
        <v>0.3</v>
      </c>
      <c r="S108" s="370">
        <v>34602</v>
      </c>
    </row>
    <row r="109" spans="1:19" x14ac:dyDescent="0.35">
      <c r="A109" s="499"/>
      <c r="B109" s="411">
        <v>2019</v>
      </c>
      <c r="C109" s="370">
        <v>9943</v>
      </c>
      <c r="D109" s="370">
        <v>2236</v>
      </c>
      <c r="E109" s="370">
        <v>0</v>
      </c>
      <c r="F109" s="412" t="s">
        <v>244</v>
      </c>
      <c r="G109" s="370">
        <v>17328</v>
      </c>
      <c r="H109" s="370">
        <v>0</v>
      </c>
      <c r="I109" s="372">
        <v>99.3</v>
      </c>
      <c r="J109" s="372">
        <v>0.7</v>
      </c>
      <c r="K109" s="370">
        <v>0</v>
      </c>
      <c r="L109" s="370">
        <v>12506</v>
      </c>
      <c r="M109" s="370">
        <v>100</v>
      </c>
      <c r="N109" s="370">
        <v>0</v>
      </c>
      <c r="O109" s="370">
        <v>0</v>
      </c>
      <c r="P109" s="370">
        <v>8995</v>
      </c>
      <c r="Q109" s="370">
        <v>71</v>
      </c>
      <c r="R109" s="381">
        <v>1.45</v>
      </c>
      <c r="S109" s="370">
        <v>70710</v>
      </c>
    </row>
    <row r="110" spans="1:19" x14ac:dyDescent="0.35">
      <c r="A110" s="502"/>
      <c r="B110" s="413">
        <v>2015</v>
      </c>
      <c r="C110" s="397">
        <v>13326</v>
      </c>
      <c r="D110" s="397">
        <v>1784</v>
      </c>
      <c r="E110" s="397">
        <v>0</v>
      </c>
      <c r="F110" s="414" t="s">
        <v>244</v>
      </c>
      <c r="G110" s="397">
        <v>107181</v>
      </c>
      <c r="H110" s="415" t="s">
        <v>244</v>
      </c>
      <c r="I110" s="415" t="s">
        <v>244</v>
      </c>
      <c r="J110" s="415" t="s">
        <v>244</v>
      </c>
      <c r="K110" s="415" t="s">
        <v>244</v>
      </c>
      <c r="L110" s="397">
        <v>27217</v>
      </c>
      <c r="M110" s="415" t="s">
        <v>244</v>
      </c>
      <c r="N110" s="415" t="s">
        <v>244</v>
      </c>
      <c r="O110" s="415" t="s">
        <v>244</v>
      </c>
      <c r="P110" s="397" t="s">
        <v>244</v>
      </c>
      <c r="Q110" s="397" t="s">
        <v>244</v>
      </c>
      <c r="R110" s="398" t="s">
        <v>244</v>
      </c>
      <c r="S110" s="397">
        <v>140133</v>
      </c>
    </row>
    <row r="111" spans="1:19" x14ac:dyDescent="0.35">
      <c r="A111" s="500" t="s">
        <v>243</v>
      </c>
      <c r="B111" s="421">
        <v>2022</v>
      </c>
      <c r="C111" s="441">
        <v>54476</v>
      </c>
      <c r="D111" s="441">
        <v>6799</v>
      </c>
      <c r="E111" s="441">
        <v>15558</v>
      </c>
      <c r="F111" s="445">
        <v>0.99299999999999999</v>
      </c>
      <c r="G111" s="441">
        <v>92822</v>
      </c>
      <c r="H111" s="421">
        <v>35.799999999999997</v>
      </c>
      <c r="I111" s="421">
        <v>62.6</v>
      </c>
      <c r="J111" s="421">
        <v>0.3</v>
      </c>
      <c r="K111" s="421">
        <v>1.3</v>
      </c>
      <c r="L111" s="441">
        <v>315530</v>
      </c>
      <c r="M111" s="421">
        <v>99.8</v>
      </c>
      <c r="N111" s="421">
        <v>0</v>
      </c>
      <c r="O111" s="421">
        <v>0.2</v>
      </c>
      <c r="P111" s="421">
        <v>32950</v>
      </c>
      <c r="Q111" s="421">
        <v>81</v>
      </c>
      <c r="R111" s="421">
        <v>0.67</v>
      </c>
      <c r="S111" s="441">
        <v>135445</v>
      </c>
    </row>
    <row r="112" spans="1:19" x14ac:dyDescent="0.35">
      <c r="A112" s="453"/>
      <c r="B112" s="411">
        <v>2021</v>
      </c>
      <c r="C112" s="370">
        <v>58638</v>
      </c>
      <c r="D112" s="370">
        <v>8467</v>
      </c>
      <c r="E112" s="370">
        <v>15461</v>
      </c>
      <c r="F112" s="420">
        <v>0.99199999999999999</v>
      </c>
      <c r="G112" s="370">
        <v>62541</v>
      </c>
      <c r="H112" s="370">
        <v>45.735054475716701</v>
      </c>
      <c r="I112" s="370">
        <v>53.7</v>
      </c>
      <c r="J112" s="370">
        <v>0.3</v>
      </c>
      <c r="K112" s="370">
        <v>0.2</v>
      </c>
      <c r="L112" s="370">
        <v>337455</v>
      </c>
      <c r="M112" s="372">
        <v>99.8</v>
      </c>
      <c r="N112" s="372">
        <v>0</v>
      </c>
      <c r="O112" s="370">
        <v>0.2</v>
      </c>
      <c r="P112" s="370">
        <v>23548</v>
      </c>
      <c r="Q112" s="370">
        <v>63</v>
      </c>
      <c r="R112" s="381">
        <v>0.51</v>
      </c>
      <c r="S112" s="370">
        <v>121926</v>
      </c>
    </row>
    <row r="113" spans="1:19" x14ac:dyDescent="0.35">
      <c r="A113" s="453"/>
      <c r="B113" s="411">
        <v>2020</v>
      </c>
      <c r="C113" s="370">
        <v>59615</v>
      </c>
      <c r="D113" s="370">
        <v>9714</v>
      </c>
      <c r="E113" s="370">
        <v>15949</v>
      </c>
      <c r="F113" s="412">
        <v>0.95</v>
      </c>
      <c r="G113" s="370">
        <v>64657</v>
      </c>
      <c r="H113" s="370">
        <v>44</v>
      </c>
      <c r="I113" s="370">
        <v>53</v>
      </c>
      <c r="J113" s="370">
        <v>2</v>
      </c>
      <c r="K113" s="370">
        <v>1</v>
      </c>
      <c r="L113" s="370">
        <v>194418</v>
      </c>
      <c r="M113" s="372">
        <v>99.7</v>
      </c>
      <c r="N113" s="372">
        <v>0.3</v>
      </c>
      <c r="O113" s="370">
        <v>0</v>
      </c>
      <c r="P113" s="370">
        <v>39132</v>
      </c>
      <c r="Q113" s="370">
        <v>71</v>
      </c>
      <c r="R113" s="381">
        <v>0.88</v>
      </c>
      <c r="S113" s="370">
        <v>164250</v>
      </c>
    </row>
    <row r="114" spans="1:19" x14ac:dyDescent="0.35">
      <c r="A114" s="453"/>
      <c r="B114" s="411">
        <v>2019</v>
      </c>
      <c r="C114" s="370">
        <v>73126</v>
      </c>
      <c r="D114" s="370">
        <v>9063</v>
      </c>
      <c r="E114" s="370">
        <v>16621</v>
      </c>
      <c r="F114" s="412">
        <v>0.9</v>
      </c>
      <c r="G114" s="370">
        <v>82947</v>
      </c>
      <c r="H114" s="372">
        <v>32.299999999999997</v>
      </c>
      <c r="I114" s="372">
        <v>64.7</v>
      </c>
      <c r="J114" s="370">
        <v>2</v>
      </c>
      <c r="K114" s="372">
        <v>1.1000000000000001</v>
      </c>
      <c r="L114" s="370">
        <v>415122</v>
      </c>
      <c r="M114" s="370">
        <v>96</v>
      </c>
      <c r="N114" s="370">
        <v>4</v>
      </c>
      <c r="O114" s="370">
        <v>0</v>
      </c>
      <c r="P114" s="370">
        <v>96873</v>
      </c>
      <c r="Q114" s="370">
        <v>60</v>
      </c>
      <c r="R114" s="381">
        <v>2.35</v>
      </c>
      <c r="S114" s="370">
        <v>246985</v>
      </c>
    </row>
    <row r="115" spans="1:19" x14ac:dyDescent="0.35">
      <c r="A115" s="454"/>
      <c r="B115" s="413">
        <v>2015</v>
      </c>
      <c r="C115" s="370">
        <v>61625</v>
      </c>
      <c r="D115" s="397">
        <v>14651</v>
      </c>
      <c r="E115" s="397">
        <v>20223</v>
      </c>
      <c r="F115" s="414">
        <v>0.20399999999999999</v>
      </c>
      <c r="G115" s="397">
        <v>160246</v>
      </c>
      <c r="H115" s="415" t="s">
        <v>244</v>
      </c>
      <c r="I115" s="415" t="s">
        <v>244</v>
      </c>
      <c r="J115" s="415" t="s">
        <v>244</v>
      </c>
      <c r="K115" s="415" t="s">
        <v>244</v>
      </c>
      <c r="L115" s="397">
        <v>328448</v>
      </c>
      <c r="M115" s="415" t="s">
        <v>244</v>
      </c>
      <c r="N115" s="415" t="s">
        <v>244</v>
      </c>
      <c r="O115" s="415" t="s">
        <v>244</v>
      </c>
      <c r="P115" s="397" t="s">
        <v>244</v>
      </c>
      <c r="Q115" s="397" t="s">
        <v>244</v>
      </c>
      <c r="R115" s="398" t="s">
        <v>244</v>
      </c>
      <c r="S115" s="397">
        <v>244480</v>
      </c>
    </row>
    <row r="116" spans="1:19" x14ac:dyDescent="0.35">
      <c r="A116" s="496"/>
      <c r="B116" s="496"/>
      <c r="C116" s="496"/>
      <c r="D116" s="496"/>
      <c r="E116" s="496"/>
      <c r="F116" s="496"/>
      <c r="G116" s="496"/>
      <c r="H116" s="496"/>
      <c r="I116" s="496"/>
      <c r="J116" s="496"/>
      <c r="K116" s="496"/>
      <c r="L116" s="496"/>
      <c r="M116" s="496"/>
      <c r="N116" s="496"/>
      <c r="O116" s="496"/>
      <c r="P116" s="496"/>
      <c r="Q116" s="496"/>
      <c r="R116" s="496"/>
      <c r="S116" s="496"/>
    </row>
    <row r="117" spans="1:19" ht="82.5" customHeight="1" x14ac:dyDescent="0.35">
      <c r="A117" s="497" t="s">
        <v>294</v>
      </c>
      <c r="B117" s="498"/>
      <c r="C117" s="498"/>
      <c r="D117" s="498"/>
      <c r="E117" s="498"/>
      <c r="F117" s="498"/>
      <c r="G117" s="498"/>
      <c r="H117" s="498"/>
      <c r="I117" s="498"/>
      <c r="J117" s="498"/>
      <c r="K117" s="498"/>
      <c r="L117" s="498"/>
      <c r="M117" s="498"/>
      <c r="N117" s="498"/>
      <c r="O117" s="498"/>
      <c r="P117" s="498"/>
      <c r="Q117" s="498"/>
      <c r="R117" s="498"/>
      <c r="S117" s="498"/>
    </row>
  </sheetData>
  <mergeCells count="32">
    <mergeCell ref="A16:A20"/>
    <mergeCell ref="A21:A25"/>
    <mergeCell ref="A7:D7"/>
    <mergeCell ref="A9:S9"/>
    <mergeCell ref="F11:F13"/>
    <mergeCell ref="A12:A15"/>
    <mergeCell ref="B12:B15"/>
    <mergeCell ref="C12:E12"/>
    <mergeCell ref="G12:K13"/>
    <mergeCell ref="L12:O13"/>
    <mergeCell ref="P12:R13"/>
    <mergeCell ref="S12:S13"/>
    <mergeCell ref="A26:A30"/>
    <mergeCell ref="A31:A35"/>
    <mergeCell ref="A36:A40"/>
    <mergeCell ref="A111:A115"/>
    <mergeCell ref="A116:S116"/>
    <mergeCell ref="A61:A65"/>
    <mergeCell ref="A66:A70"/>
    <mergeCell ref="A71:A75"/>
    <mergeCell ref="A41:A45"/>
    <mergeCell ref="A46:A50"/>
    <mergeCell ref="A51:A55"/>
    <mergeCell ref="A56:A60"/>
    <mergeCell ref="A117:S117"/>
    <mergeCell ref="A76:A80"/>
    <mergeCell ref="A81:A85"/>
    <mergeCell ref="A86:A90"/>
    <mergeCell ref="A91:A95"/>
    <mergeCell ref="A96:A100"/>
    <mergeCell ref="A101:A105"/>
    <mergeCell ref="A106:A110"/>
  </mergeCells>
  <pageMargins left="0.7" right="0.7" top="0.75" bottom="0.75" header="0.3" footer="0.3"/>
  <pageSetup paperSize="9" orientation="portrait" r:id="rId1"/>
  <headerFooter>
    <oddFooter>&amp;L&amp;1#&amp;"Tahoma"&amp;9&amp;KCF022BC2 – Usage restreint</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11EE-A06E-4918-8786-980AAE89D8F4}">
  <dimension ref="A7:V118"/>
  <sheetViews>
    <sheetView zoomScale="60" zoomScaleNormal="60" workbookViewId="0">
      <selection activeCell="D2" sqref="D2"/>
    </sheetView>
  </sheetViews>
  <sheetFormatPr baseColWidth="10" defaultColWidth="8.7265625" defaultRowHeight="14.5" outlineLevelRow="1" x14ac:dyDescent="0.35"/>
  <cols>
    <col min="1" max="1" width="24.453125" style="156" customWidth="1"/>
    <col min="2" max="2" width="6.54296875" style="388" bestFit="1" customWidth="1"/>
    <col min="3" max="3" width="9.81640625" style="388" bestFit="1" customWidth="1"/>
    <col min="4" max="4" width="8.81640625" style="388" bestFit="1" customWidth="1"/>
    <col min="5" max="5" width="11.453125" style="388" bestFit="1" customWidth="1"/>
    <col min="6" max="6" width="19.81640625" style="388" bestFit="1" customWidth="1"/>
    <col min="7" max="7" width="10.54296875" style="388" bestFit="1" customWidth="1"/>
    <col min="8" max="9" width="8.81640625" style="388" bestFit="1" customWidth="1"/>
    <col min="10" max="10" width="9.453125" style="388" bestFit="1" customWidth="1"/>
    <col min="11" max="11" width="8.81640625" style="388" bestFit="1" customWidth="1"/>
    <col min="12" max="12" width="8.81640625" style="388" customWidth="1"/>
    <col min="13" max="13" width="8.81640625" style="388" bestFit="1" customWidth="1"/>
    <col min="14" max="14" width="23.7265625" style="388" bestFit="1" customWidth="1"/>
    <col min="15" max="15" width="23.7265625" style="388" customWidth="1"/>
    <col min="16" max="16384" width="8.7265625" style="156"/>
  </cols>
  <sheetData>
    <row r="7" spans="1:15" ht="19.5" x14ac:dyDescent="0.35">
      <c r="A7" s="491" t="s">
        <v>290</v>
      </c>
      <c r="B7" s="503"/>
      <c r="C7" s="503"/>
      <c r="D7" s="503"/>
      <c r="E7" s="364"/>
      <c r="F7" s="364"/>
      <c r="G7" s="364"/>
      <c r="H7" s="364"/>
      <c r="I7" s="364"/>
      <c r="J7" s="364"/>
      <c r="K7" s="364"/>
      <c r="L7" s="364"/>
      <c r="M7" s="364"/>
      <c r="N7" s="364"/>
      <c r="O7" s="364"/>
    </row>
    <row r="8" spans="1:15" x14ac:dyDescent="0.35">
      <c r="A8" s="214"/>
      <c r="B8" s="213"/>
      <c r="C8" s="213"/>
      <c r="D8" s="213"/>
      <c r="E8" s="364"/>
      <c r="F8" s="364"/>
      <c r="G8" s="364"/>
      <c r="H8" s="364"/>
      <c r="I8" s="364"/>
      <c r="J8" s="364"/>
      <c r="K8" s="364"/>
      <c r="L8" s="364"/>
      <c r="M8" s="364"/>
      <c r="N8" s="364"/>
      <c r="O8" s="364"/>
    </row>
    <row r="9" spans="1:15" x14ac:dyDescent="0.35">
      <c r="A9" s="492" t="s">
        <v>271</v>
      </c>
      <c r="B9" s="492"/>
      <c r="C9" s="492"/>
      <c r="D9" s="492"/>
      <c r="E9" s="492"/>
      <c r="F9" s="492"/>
      <c r="G9" s="492"/>
      <c r="H9" s="492"/>
      <c r="I9" s="492"/>
      <c r="J9" s="492"/>
      <c r="K9" s="492"/>
      <c r="L9" s="492"/>
      <c r="M9" s="492"/>
      <c r="N9" s="492"/>
      <c r="O9" s="492"/>
    </row>
    <row r="10" spans="1:15" x14ac:dyDescent="0.35">
      <c r="A10" s="214"/>
      <c r="B10" s="213"/>
      <c r="C10" s="213"/>
      <c r="D10" s="213"/>
      <c r="E10" s="364"/>
      <c r="F10" s="364"/>
      <c r="G10" s="364"/>
      <c r="H10" s="364"/>
      <c r="I10" s="364"/>
      <c r="J10" s="364"/>
      <c r="K10" s="364"/>
      <c r="L10" s="364"/>
      <c r="M10" s="364"/>
      <c r="N10" s="364"/>
      <c r="O10" s="364"/>
    </row>
    <row r="11" spans="1:15" ht="21.65" customHeight="1" x14ac:dyDescent="0.35">
      <c r="A11" s="495" t="s">
        <v>269</v>
      </c>
      <c r="B11" s="495" t="s">
        <v>268</v>
      </c>
      <c r="C11" s="494" t="s">
        <v>289</v>
      </c>
      <c r="D11" s="494"/>
      <c r="E11" s="318" t="s">
        <v>288</v>
      </c>
      <c r="F11" s="494" t="s">
        <v>287</v>
      </c>
      <c r="G11" s="494"/>
      <c r="H11" s="494"/>
      <c r="I11" s="494"/>
      <c r="J11" s="494"/>
      <c r="K11" s="494"/>
      <c r="L11" s="494"/>
      <c r="M11" s="494"/>
      <c r="N11" s="493" t="s">
        <v>309</v>
      </c>
      <c r="O11" s="317"/>
    </row>
    <row r="12" spans="1:15" ht="110.5" customHeight="1" x14ac:dyDescent="0.35">
      <c r="A12" s="484"/>
      <c r="B12" s="484"/>
      <c r="C12" s="318" t="s">
        <v>286</v>
      </c>
      <c r="D12" s="318" t="s">
        <v>285</v>
      </c>
      <c r="E12" s="318" t="s">
        <v>284</v>
      </c>
      <c r="F12" s="318" t="s">
        <v>283</v>
      </c>
      <c r="G12" s="212" t="s">
        <v>282</v>
      </c>
      <c r="H12" s="318" t="s">
        <v>281</v>
      </c>
      <c r="I12" s="318" t="s">
        <v>280</v>
      </c>
      <c r="J12" s="206" t="s">
        <v>279</v>
      </c>
      <c r="K12" s="318" t="s">
        <v>278</v>
      </c>
      <c r="L12" s="318" t="s">
        <v>277</v>
      </c>
      <c r="M12" s="318" t="s">
        <v>308</v>
      </c>
      <c r="N12" s="494"/>
      <c r="O12" s="318" t="s">
        <v>274</v>
      </c>
    </row>
    <row r="13" spans="1:15" x14ac:dyDescent="0.35">
      <c r="A13" s="211"/>
      <c r="B13" s="189"/>
      <c r="C13" s="204" t="s">
        <v>360</v>
      </c>
      <c r="D13" s="204" t="s">
        <v>360</v>
      </c>
      <c r="E13" s="204" t="s">
        <v>360</v>
      </c>
      <c r="F13" s="204" t="s">
        <v>360</v>
      </c>
      <c r="G13" s="204" t="s">
        <v>360</v>
      </c>
      <c r="H13" s="204" t="s">
        <v>360</v>
      </c>
      <c r="I13" s="204" t="s">
        <v>360</v>
      </c>
      <c r="J13" s="204" t="s">
        <v>360</v>
      </c>
      <c r="K13" s="204" t="s">
        <v>360</v>
      </c>
      <c r="L13" s="204" t="s">
        <v>360</v>
      </c>
      <c r="M13" s="204" t="s">
        <v>362</v>
      </c>
      <c r="N13" s="204" t="s">
        <v>360</v>
      </c>
      <c r="O13" s="204" t="s">
        <v>361</v>
      </c>
    </row>
    <row r="14" spans="1:15" x14ac:dyDescent="0.35">
      <c r="A14" s="501" t="s">
        <v>248</v>
      </c>
      <c r="B14" s="433">
        <v>2022</v>
      </c>
      <c r="C14" s="408">
        <v>218</v>
      </c>
      <c r="D14" s="408">
        <v>308.7</v>
      </c>
      <c r="E14" s="408">
        <v>147</v>
      </c>
      <c r="F14" s="408">
        <v>112606</v>
      </c>
      <c r="G14" s="408">
        <v>381.67</v>
      </c>
      <c r="H14" s="408">
        <v>13</v>
      </c>
      <c r="I14" s="408">
        <v>6465.7</v>
      </c>
      <c r="J14" s="408">
        <v>18105</v>
      </c>
      <c r="K14" s="408">
        <v>0</v>
      </c>
      <c r="L14" s="408">
        <v>0</v>
      </c>
      <c r="M14" s="408">
        <v>138245</v>
      </c>
      <c r="N14" s="403">
        <v>6.9743249924326509</v>
      </c>
      <c r="O14" s="403">
        <v>0.36017556250630611</v>
      </c>
    </row>
    <row r="15" spans="1:15" x14ac:dyDescent="0.35">
      <c r="A15" s="499"/>
      <c r="B15" s="422">
        <v>2021</v>
      </c>
      <c r="C15" s="406">
        <v>259.39999999999998</v>
      </c>
      <c r="D15" s="406">
        <v>106</v>
      </c>
      <c r="E15" s="406">
        <v>262</v>
      </c>
      <c r="F15" s="366">
        <v>112393</v>
      </c>
      <c r="G15" s="406">
        <v>581</v>
      </c>
      <c r="H15" s="406">
        <v>12</v>
      </c>
      <c r="I15" s="406">
        <v>3195</v>
      </c>
      <c r="J15" s="366">
        <v>8934</v>
      </c>
      <c r="K15" s="406">
        <v>0</v>
      </c>
      <c r="L15" s="406">
        <v>0</v>
      </c>
      <c r="M15" s="406">
        <v>125742</v>
      </c>
      <c r="N15" s="391">
        <v>6.4115031613297981</v>
      </c>
      <c r="O15" s="391">
        <v>0.1949010809708342</v>
      </c>
    </row>
    <row r="16" spans="1:15" x14ac:dyDescent="0.35">
      <c r="A16" s="499"/>
      <c r="B16" s="422">
        <v>2020</v>
      </c>
      <c r="C16" s="406">
        <v>281</v>
      </c>
      <c r="D16" s="406">
        <v>97</v>
      </c>
      <c r="E16" s="406">
        <v>624</v>
      </c>
      <c r="F16" s="366" t="s">
        <v>244</v>
      </c>
      <c r="G16" s="406">
        <v>610</v>
      </c>
      <c r="H16" s="406">
        <v>19</v>
      </c>
      <c r="I16" s="406">
        <v>4814</v>
      </c>
      <c r="J16" s="366" t="s">
        <v>244</v>
      </c>
      <c r="K16" s="406">
        <v>500</v>
      </c>
      <c r="L16" s="406">
        <v>303</v>
      </c>
      <c r="M16" s="406">
        <v>7246</v>
      </c>
      <c r="N16" s="366" t="s">
        <v>244</v>
      </c>
      <c r="O16" s="380">
        <v>0.31960327902034208</v>
      </c>
    </row>
    <row r="17" spans="1:15" x14ac:dyDescent="0.35">
      <c r="A17" s="499"/>
      <c r="B17" s="423">
        <v>2019</v>
      </c>
      <c r="C17" s="424">
        <v>374</v>
      </c>
      <c r="D17" s="424">
        <v>194</v>
      </c>
      <c r="E17" s="424">
        <v>765</v>
      </c>
      <c r="F17" s="366" t="s">
        <v>244</v>
      </c>
      <c r="G17" s="424">
        <v>860</v>
      </c>
      <c r="H17" s="424">
        <v>23</v>
      </c>
      <c r="I17" s="424">
        <v>14138</v>
      </c>
      <c r="J17" s="366" t="s">
        <v>244</v>
      </c>
      <c r="K17" s="424">
        <v>553</v>
      </c>
      <c r="L17" s="424">
        <v>160</v>
      </c>
      <c r="M17" s="424">
        <v>17067</v>
      </c>
      <c r="N17" s="370" t="s">
        <v>244</v>
      </c>
      <c r="O17" s="381">
        <v>0.83781240196591023</v>
      </c>
    </row>
    <row r="18" spans="1:15" x14ac:dyDescent="0.35">
      <c r="A18" s="502"/>
      <c r="B18" s="425">
        <v>2015</v>
      </c>
      <c r="C18" s="426">
        <v>284</v>
      </c>
      <c r="D18" s="397" t="s">
        <v>244</v>
      </c>
      <c r="E18" s="426">
        <v>2195</v>
      </c>
      <c r="F18" s="366" t="s">
        <v>244</v>
      </c>
      <c r="G18" s="397" t="s">
        <v>244</v>
      </c>
      <c r="H18" s="397" t="s">
        <v>244</v>
      </c>
      <c r="I18" s="397" t="s">
        <v>244</v>
      </c>
      <c r="J18" s="427" t="s">
        <v>244</v>
      </c>
      <c r="K18" s="426">
        <v>458</v>
      </c>
      <c r="L18" s="397" t="s">
        <v>244</v>
      </c>
      <c r="M18" s="426">
        <v>2937</v>
      </c>
      <c r="N18" s="397" t="s">
        <v>244</v>
      </c>
      <c r="O18" s="398">
        <v>0.17383841373187334</v>
      </c>
    </row>
    <row r="19" spans="1:15" x14ac:dyDescent="0.35">
      <c r="A19" s="501" t="s">
        <v>247</v>
      </c>
      <c r="B19" s="433">
        <v>2022</v>
      </c>
      <c r="C19" s="408">
        <v>1213</v>
      </c>
      <c r="D19" s="408">
        <v>179</v>
      </c>
      <c r="E19" s="434">
        <v>0</v>
      </c>
      <c r="F19" s="408">
        <v>85722</v>
      </c>
      <c r="G19" s="408">
        <v>781</v>
      </c>
      <c r="H19" s="408">
        <v>8</v>
      </c>
      <c r="I19" s="408">
        <v>1082.3</v>
      </c>
      <c r="J19" s="408">
        <v>3328</v>
      </c>
      <c r="K19" s="408">
        <v>93</v>
      </c>
      <c r="L19" s="408">
        <v>647</v>
      </c>
      <c r="M19" s="408">
        <v>93053</v>
      </c>
      <c r="N19" s="403">
        <v>12.507163978494624</v>
      </c>
      <c r="O19" s="403">
        <v>0.34506720430107529</v>
      </c>
    </row>
    <row r="20" spans="1:15" x14ac:dyDescent="0.35">
      <c r="A20" s="499"/>
      <c r="B20" s="422">
        <v>2021</v>
      </c>
      <c r="C20" s="406">
        <v>1724.2</v>
      </c>
      <c r="D20" s="406">
        <v>198</v>
      </c>
      <c r="E20" s="406">
        <v>0</v>
      </c>
      <c r="F20" s="366">
        <v>85144</v>
      </c>
      <c r="G20" s="406">
        <v>1022</v>
      </c>
      <c r="H20" s="406">
        <v>15</v>
      </c>
      <c r="I20" s="406">
        <v>419</v>
      </c>
      <c r="J20" s="366">
        <v>3730</v>
      </c>
      <c r="K20" s="406">
        <v>58</v>
      </c>
      <c r="L20" s="406">
        <v>0</v>
      </c>
      <c r="M20" s="406">
        <v>92310</v>
      </c>
      <c r="N20" s="391">
        <v>13.328068149003753</v>
      </c>
      <c r="O20" s="391">
        <v>0.34640485128501297</v>
      </c>
    </row>
    <row r="21" spans="1:15" x14ac:dyDescent="0.35">
      <c r="A21" s="499"/>
      <c r="B21" s="422">
        <v>2020</v>
      </c>
      <c r="C21" s="406">
        <v>1468</v>
      </c>
      <c r="D21" s="406">
        <v>73</v>
      </c>
      <c r="E21" s="406">
        <v>0</v>
      </c>
      <c r="F21" s="366" t="s">
        <v>244</v>
      </c>
      <c r="G21" s="406">
        <v>741</v>
      </c>
      <c r="H21" s="406">
        <v>10</v>
      </c>
      <c r="I21" s="406">
        <v>782</v>
      </c>
      <c r="J21" s="366" t="s">
        <v>244</v>
      </c>
      <c r="K21" s="406">
        <v>119</v>
      </c>
      <c r="L21" s="406">
        <v>3</v>
      </c>
      <c r="M21" s="406">
        <v>3196</v>
      </c>
      <c r="N21" s="366" t="s">
        <v>244</v>
      </c>
      <c r="O21" s="380">
        <v>0.36743906108937707</v>
      </c>
    </row>
    <row r="22" spans="1:15" x14ac:dyDescent="0.35">
      <c r="A22" s="499"/>
      <c r="B22" s="422">
        <v>2019</v>
      </c>
      <c r="C22" s="406">
        <v>1696</v>
      </c>
      <c r="D22" s="406">
        <v>33</v>
      </c>
      <c r="E22" s="406">
        <v>0</v>
      </c>
      <c r="F22" s="366" t="s">
        <v>244</v>
      </c>
      <c r="G22" s="406">
        <v>959</v>
      </c>
      <c r="H22" s="406">
        <v>20</v>
      </c>
      <c r="I22" s="406">
        <v>3528</v>
      </c>
      <c r="J22" s="366" t="s">
        <v>244</v>
      </c>
      <c r="K22" s="406">
        <v>128</v>
      </c>
      <c r="L22" s="406">
        <v>10</v>
      </c>
      <c r="M22" s="406">
        <v>6374</v>
      </c>
      <c r="N22" s="366" t="s">
        <v>244</v>
      </c>
      <c r="O22" s="380">
        <v>0.85408406026962724</v>
      </c>
    </row>
    <row r="23" spans="1:15" x14ac:dyDescent="0.35">
      <c r="A23" s="502"/>
      <c r="B23" s="425">
        <v>2015</v>
      </c>
      <c r="C23" s="426">
        <v>1067</v>
      </c>
      <c r="D23" s="397" t="s">
        <v>244</v>
      </c>
      <c r="E23" s="426">
        <v>1844</v>
      </c>
      <c r="F23" s="427" t="s">
        <v>244</v>
      </c>
      <c r="G23" s="397" t="s">
        <v>244</v>
      </c>
      <c r="H23" s="397" t="s">
        <v>244</v>
      </c>
      <c r="I23" s="397" t="s">
        <v>244</v>
      </c>
      <c r="J23" s="427" t="s">
        <v>244</v>
      </c>
      <c r="K23" s="426">
        <v>332</v>
      </c>
      <c r="L23" s="397" t="s">
        <v>244</v>
      </c>
      <c r="M23" s="426">
        <v>3243</v>
      </c>
      <c r="N23" s="397" t="s">
        <v>244</v>
      </c>
      <c r="O23" s="398">
        <v>0.79582822085889571</v>
      </c>
    </row>
    <row r="24" spans="1:15" outlineLevel="1" x14ac:dyDescent="0.35">
      <c r="A24" s="510" t="s">
        <v>307</v>
      </c>
      <c r="B24" s="433">
        <v>2022</v>
      </c>
      <c r="C24" s="435">
        <v>25</v>
      </c>
      <c r="D24" s="435">
        <v>17.8</v>
      </c>
      <c r="E24" s="434">
        <v>171</v>
      </c>
      <c r="F24" s="408">
        <v>19489</v>
      </c>
      <c r="G24" s="408">
        <v>265</v>
      </c>
      <c r="H24" s="435">
        <v>1</v>
      </c>
      <c r="I24" s="435">
        <v>2089</v>
      </c>
      <c r="J24" s="435">
        <v>2967</v>
      </c>
      <c r="K24" s="435">
        <v>0</v>
      </c>
      <c r="L24" s="434">
        <v>52</v>
      </c>
      <c r="M24" s="434">
        <v>25076.799999999999</v>
      </c>
      <c r="N24" s="405">
        <v>6.6446210916799151</v>
      </c>
      <c r="O24" s="405">
        <v>0.6101748807631161</v>
      </c>
    </row>
    <row r="25" spans="1:15" outlineLevel="1" x14ac:dyDescent="0.35">
      <c r="A25" s="510"/>
      <c r="B25" s="422">
        <v>2021</v>
      </c>
      <c r="C25" s="406">
        <v>19.2</v>
      </c>
      <c r="D25" s="406">
        <v>8</v>
      </c>
      <c r="E25" s="406">
        <v>256</v>
      </c>
      <c r="F25" s="366">
        <v>17227</v>
      </c>
      <c r="G25" s="406">
        <v>255</v>
      </c>
      <c r="H25" s="406">
        <v>2</v>
      </c>
      <c r="I25" s="406">
        <v>1374</v>
      </c>
      <c r="J25" s="366">
        <v>1649</v>
      </c>
      <c r="K25" s="406">
        <v>0</v>
      </c>
      <c r="L25" s="406">
        <v>5</v>
      </c>
      <c r="M25" s="406">
        <v>20794</v>
      </c>
      <c r="N25" s="391">
        <v>6.0171296296296299</v>
      </c>
      <c r="O25" s="391">
        <v>0.47951388888888891</v>
      </c>
    </row>
    <row r="26" spans="1:15" outlineLevel="1" x14ac:dyDescent="0.35">
      <c r="A26" s="510"/>
      <c r="B26" s="422">
        <v>2020</v>
      </c>
      <c r="C26" s="406">
        <v>24</v>
      </c>
      <c r="D26" s="406">
        <v>8</v>
      </c>
      <c r="E26" s="406">
        <v>407</v>
      </c>
      <c r="F26" s="366" t="s">
        <v>244</v>
      </c>
      <c r="G26" s="406">
        <v>208</v>
      </c>
      <c r="H26" s="406">
        <v>4</v>
      </c>
      <c r="I26" s="406">
        <v>2797</v>
      </c>
      <c r="J26" s="366" t="s">
        <v>244</v>
      </c>
      <c r="K26" s="406">
        <v>0</v>
      </c>
      <c r="L26" s="406">
        <v>4</v>
      </c>
      <c r="M26" s="406">
        <v>3451</v>
      </c>
      <c r="N26" s="366" t="s">
        <v>244</v>
      </c>
      <c r="O26" s="366">
        <v>1.0043451272501551</v>
      </c>
    </row>
    <row r="27" spans="1:15" outlineLevel="1" x14ac:dyDescent="0.35">
      <c r="A27" s="510"/>
      <c r="B27" s="422">
        <v>2019</v>
      </c>
      <c r="C27" s="406">
        <v>18</v>
      </c>
      <c r="D27" s="406">
        <v>5</v>
      </c>
      <c r="E27" s="406">
        <v>377</v>
      </c>
      <c r="F27" s="366" t="s">
        <v>244</v>
      </c>
      <c r="G27" s="406">
        <v>125</v>
      </c>
      <c r="H27" s="406">
        <v>2</v>
      </c>
      <c r="I27" s="406">
        <v>6605</v>
      </c>
      <c r="J27" s="366" t="s">
        <v>244</v>
      </c>
      <c r="K27" s="406">
        <v>248</v>
      </c>
      <c r="L27" s="406">
        <v>6</v>
      </c>
      <c r="M27" s="406">
        <v>7387</v>
      </c>
      <c r="N27" s="366" t="s">
        <v>244</v>
      </c>
      <c r="O27" s="366">
        <v>2.4561462919065358</v>
      </c>
    </row>
    <row r="28" spans="1:15" outlineLevel="1" x14ac:dyDescent="0.35">
      <c r="A28" s="511"/>
      <c r="B28" s="425">
        <v>2015</v>
      </c>
      <c r="C28" s="426">
        <v>0</v>
      </c>
      <c r="D28" s="397" t="s">
        <v>244</v>
      </c>
      <c r="E28" s="426">
        <v>358</v>
      </c>
      <c r="F28" s="366" t="s">
        <v>244</v>
      </c>
      <c r="G28" s="397" t="s">
        <v>244</v>
      </c>
      <c r="H28" s="397" t="s">
        <v>244</v>
      </c>
      <c r="I28" s="397" t="s">
        <v>244</v>
      </c>
      <c r="J28" s="427" t="s">
        <v>244</v>
      </c>
      <c r="K28" s="426">
        <v>0</v>
      </c>
      <c r="L28" s="397" t="s">
        <v>244</v>
      </c>
      <c r="M28" s="426">
        <v>358</v>
      </c>
      <c r="N28" s="397" t="s">
        <v>244</v>
      </c>
      <c r="O28" s="397">
        <v>0.18911780243000528</v>
      </c>
    </row>
    <row r="29" spans="1:15" outlineLevel="1" x14ac:dyDescent="0.35">
      <c r="A29" s="510" t="s">
        <v>306</v>
      </c>
      <c r="B29" s="436">
        <v>2022</v>
      </c>
      <c r="C29" s="435">
        <v>211</v>
      </c>
      <c r="D29" s="435">
        <v>29</v>
      </c>
      <c r="E29" s="434">
        <v>0</v>
      </c>
      <c r="F29" s="408">
        <v>6345</v>
      </c>
      <c r="G29" s="408">
        <v>153</v>
      </c>
      <c r="H29" s="435">
        <v>2</v>
      </c>
      <c r="I29" s="435">
        <v>872.1</v>
      </c>
      <c r="J29" s="435">
        <v>873</v>
      </c>
      <c r="K29" s="435">
        <v>28</v>
      </c>
      <c r="L29" s="435">
        <v>0</v>
      </c>
      <c r="M29" s="435">
        <v>8513</v>
      </c>
      <c r="N29" s="405">
        <v>7.6685585585585585</v>
      </c>
      <c r="O29" s="405">
        <v>1.027117117117117</v>
      </c>
    </row>
    <row r="30" spans="1:15" outlineLevel="1" x14ac:dyDescent="0.35">
      <c r="A30" s="510"/>
      <c r="B30" s="422">
        <v>2021</v>
      </c>
      <c r="C30" s="406">
        <v>237.5</v>
      </c>
      <c r="D30" s="406">
        <v>13</v>
      </c>
      <c r="E30" s="406">
        <v>0</v>
      </c>
      <c r="F30" s="366">
        <v>5975</v>
      </c>
      <c r="G30" s="406">
        <v>160</v>
      </c>
      <c r="H30" s="406">
        <v>2</v>
      </c>
      <c r="I30" s="406">
        <v>376</v>
      </c>
      <c r="J30" s="366">
        <v>507</v>
      </c>
      <c r="K30" s="406">
        <v>13</v>
      </c>
      <c r="L30" s="406">
        <v>3</v>
      </c>
      <c r="M30" s="406">
        <v>7287</v>
      </c>
      <c r="N30" s="391">
        <v>6.8546566321730946</v>
      </c>
      <c r="O30" s="391">
        <v>0.6015992474129821</v>
      </c>
    </row>
    <row r="31" spans="1:15" outlineLevel="1" x14ac:dyDescent="0.35">
      <c r="A31" s="510"/>
      <c r="B31" s="422">
        <v>2020</v>
      </c>
      <c r="C31" s="406">
        <v>209</v>
      </c>
      <c r="D31" s="406">
        <v>7</v>
      </c>
      <c r="E31" s="406">
        <v>0</v>
      </c>
      <c r="F31" s="366" t="s">
        <v>244</v>
      </c>
      <c r="G31" s="406">
        <v>87</v>
      </c>
      <c r="H31" s="406">
        <v>2</v>
      </c>
      <c r="I31" s="406">
        <v>539</v>
      </c>
      <c r="J31" s="366" t="s">
        <v>244</v>
      </c>
      <c r="K31" s="406">
        <v>85</v>
      </c>
      <c r="L31" s="406">
        <v>9</v>
      </c>
      <c r="M31" s="406">
        <v>939</v>
      </c>
      <c r="N31" s="366" t="s">
        <v>244</v>
      </c>
      <c r="O31" s="366">
        <v>0.81951219512195117</v>
      </c>
    </row>
    <row r="32" spans="1:15" outlineLevel="1" x14ac:dyDescent="0.35">
      <c r="A32" s="510"/>
      <c r="B32" s="422">
        <v>2019</v>
      </c>
      <c r="C32" s="406">
        <v>312</v>
      </c>
      <c r="D32" s="406">
        <v>9</v>
      </c>
      <c r="E32" s="406">
        <v>365</v>
      </c>
      <c r="F32" s="366" t="s">
        <v>244</v>
      </c>
      <c r="G32" s="406">
        <v>111</v>
      </c>
      <c r="H32" s="406">
        <v>2</v>
      </c>
      <c r="I32" s="406">
        <v>1152</v>
      </c>
      <c r="J32" s="366" t="s">
        <v>244</v>
      </c>
      <c r="K32" s="406">
        <v>86</v>
      </c>
      <c r="L32" s="406">
        <v>8</v>
      </c>
      <c r="M32" s="406">
        <v>2045</v>
      </c>
      <c r="N32" s="366" t="s">
        <v>244</v>
      </c>
      <c r="O32" s="366">
        <v>1.86977648202138</v>
      </c>
    </row>
    <row r="33" spans="1:15" outlineLevel="1" x14ac:dyDescent="0.35">
      <c r="A33" s="511"/>
      <c r="B33" s="425">
        <v>2015</v>
      </c>
      <c r="C33" s="426">
        <v>190</v>
      </c>
      <c r="D33" s="397" t="s">
        <v>244</v>
      </c>
      <c r="E33" s="426">
        <v>60</v>
      </c>
      <c r="F33" s="366" t="s">
        <v>244</v>
      </c>
      <c r="G33" s="397" t="s">
        <v>244</v>
      </c>
      <c r="H33" s="397" t="s">
        <v>244</v>
      </c>
      <c r="I33" s="397" t="s">
        <v>244</v>
      </c>
      <c r="J33" s="427" t="s">
        <v>244</v>
      </c>
      <c r="K33" s="426">
        <v>0</v>
      </c>
      <c r="L33" s="397" t="s">
        <v>244</v>
      </c>
      <c r="M33" s="426">
        <v>250</v>
      </c>
      <c r="N33" s="397" t="s">
        <v>244</v>
      </c>
      <c r="O33" s="397">
        <v>0.24606299212598426</v>
      </c>
    </row>
    <row r="34" spans="1:15" outlineLevel="1" x14ac:dyDescent="0.35">
      <c r="A34" s="510" t="s">
        <v>305</v>
      </c>
      <c r="B34" s="433">
        <v>2022</v>
      </c>
      <c r="C34" s="435">
        <v>0</v>
      </c>
      <c r="D34" s="435">
        <v>0.6</v>
      </c>
      <c r="E34" s="434">
        <v>8</v>
      </c>
      <c r="F34" s="408">
        <v>0</v>
      </c>
      <c r="G34" s="408">
        <v>11</v>
      </c>
      <c r="H34" s="437">
        <v>0</v>
      </c>
      <c r="I34" s="435">
        <v>30.3</v>
      </c>
      <c r="J34" s="435">
        <v>72</v>
      </c>
      <c r="K34" s="435">
        <v>0</v>
      </c>
      <c r="L34" s="435">
        <v>0</v>
      </c>
      <c r="M34" s="435">
        <v>121.9</v>
      </c>
      <c r="N34" s="403">
        <v>1.325</v>
      </c>
      <c r="O34" s="403">
        <v>0.42282608695652174</v>
      </c>
    </row>
    <row r="35" spans="1:15" outlineLevel="1" x14ac:dyDescent="0.35">
      <c r="A35" s="510"/>
      <c r="B35" s="422">
        <v>2021</v>
      </c>
      <c r="C35" s="406">
        <v>0</v>
      </c>
      <c r="D35" s="406">
        <v>0</v>
      </c>
      <c r="E35" s="406">
        <v>6</v>
      </c>
      <c r="F35" s="366">
        <v>0</v>
      </c>
      <c r="G35" s="406">
        <v>6</v>
      </c>
      <c r="H35" s="428">
        <v>0</v>
      </c>
      <c r="I35" s="406">
        <v>11</v>
      </c>
      <c r="J35" s="366">
        <v>31</v>
      </c>
      <c r="K35" s="406">
        <v>0</v>
      </c>
      <c r="L35" s="406">
        <v>0</v>
      </c>
      <c r="M35" s="406">
        <v>53</v>
      </c>
      <c r="N35" s="391">
        <v>0.83076923076923082</v>
      </c>
      <c r="O35" s="391">
        <v>0.26153846153846155</v>
      </c>
    </row>
    <row r="36" spans="1:15" outlineLevel="1" x14ac:dyDescent="0.35">
      <c r="A36" s="510"/>
      <c r="B36" s="422">
        <v>2020</v>
      </c>
      <c r="C36" s="406">
        <v>0</v>
      </c>
      <c r="D36" s="406">
        <v>0</v>
      </c>
      <c r="E36" s="406">
        <v>6</v>
      </c>
      <c r="F36" s="366" t="s">
        <v>244</v>
      </c>
      <c r="G36" s="406">
        <v>2</v>
      </c>
      <c r="H36" s="428">
        <v>0</v>
      </c>
      <c r="I36" s="406">
        <v>13</v>
      </c>
      <c r="J36" s="366" t="s">
        <v>244</v>
      </c>
      <c r="K36" s="406">
        <v>0</v>
      </c>
      <c r="L36" s="406">
        <v>0</v>
      </c>
      <c r="M36" s="406">
        <v>22</v>
      </c>
      <c r="N36" s="366" t="s">
        <v>244</v>
      </c>
      <c r="O36" s="366">
        <v>0.34545454545454546</v>
      </c>
    </row>
    <row r="37" spans="1:15" outlineLevel="1" x14ac:dyDescent="0.35">
      <c r="A37" s="510"/>
      <c r="B37" s="422">
        <v>2019</v>
      </c>
      <c r="C37" s="406">
        <v>0</v>
      </c>
      <c r="D37" s="406">
        <v>0</v>
      </c>
      <c r="E37" s="406">
        <v>15</v>
      </c>
      <c r="F37" s="366" t="s">
        <v>244</v>
      </c>
      <c r="G37" s="406">
        <v>4</v>
      </c>
      <c r="H37" s="428">
        <v>0</v>
      </c>
      <c r="I37" s="406">
        <v>32</v>
      </c>
      <c r="J37" s="366" t="s">
        <v>244</v>
      </c>
      <c r="K37" s="406">
        <v>0</v>
      </c>
      <c r="L37" s="406">
        <v>0</v>
      </c>
      <c r="M37" s="406">
        <v>51</v>
      </c>
      <c r="N37" s="366" t="s">
        <v>244</v>
      </c>
      <c r="O37" s="366">
        <v>1.0217391304347827</v>
      </c>
    </row>
    <row r="38" spans="1:15" outlineLevel="1" x14ac:dyDescent="0.35">
      <c r="A38" s="511"/>
      <c r="B38" s="425">
        <v>2015</v>
      </c>
      <c r="C38" s="397" t="s">
        <v>244</v>
      </c>
      <c r="D38" s="397" t="s">
        <v>244</v>
      </c>
      <c r="E38" s="397" t="s">
        <v>244</v>
      </c>
      <c r="F38" s="366" t="s">
        <v>244</v>
      </c>
      <c r="G38" s="397" t="s">
        <v>244</v>
      </c>
      <c r="H38" s="397" t="s">
        <v>244</v>
      </c>
      <c r="I38" s="397" t="s">
        <v>244</v>
      </c>
      <c r="J38" s="427" t="s">
        <v>244</v>
      </c>
      <c r="K38" s="426">
        <v>0</v>
      </c>
      <c r="L38" s="397" t="s">
        <v>244</v>
      </c>
      <c r="M38" s="426">
        <v>0</v>
      </c>
      <c r="N38" s="397" t="s">
        <v>244</v>
      </c>
      <c r="O38" s="397" t="s">
        <v>244</v>
      </c>
    </row>
    <row r="39" spans="1:15" outlineLevel="1" x14ac:dyDescent="0.35">
      <c r="A39" s="510" t="s">
        <v>112</v>
      </c>
      <c r="B39" s="433">
        <v>2022</v>
      </c>
      <c r="C39" s="435">
        <v>0</v>
      </c>
      <c r="D39" s="435">
        <v>23</v>
      </c>
      <c r="E39" s="434">
        <v>0</v>
      </c>
      <c r="F39" s="408">
        <v>5207</v>
      </c>
      <c r="G39" s="408">
        <v>155</v>
      </c>
      <c r="H39" s="435">
        <v>2</v>
      </c>
      <c r="I39" s="435">
        <v>613.70000000000005</v>
      </c>
      <c r="J39" s="435">
        <v>3314</v>
      </c>
      <c r="K39" s="435">
        <v>0</v>
      </c>
      <c r="L39" s="435">
        <v>0</v>
      </c>
      <c r="M39" s="435">
        <v>9314.7000000000007</v>
      </c>
      <c r="N39" s="403">
        <v>2.2098932384341641</v>
      </c>
      <c r="O39" s="403">
        <v>0.15105575326215898</v>
      </c>
    </row>
    <row r="40" spans="1:15" outlineLevel="1" x14ac:dyDescent="0.35">
      <c r="A40" s="510"/>
      <c r="B40" s="422">
        <v>2021</v>
      </c>
      <c r="C40" s="406">
        <v>0</v>
      </c>
      <c r="D40" s="406">
        <v>8</v>
      </c>
      <c r="E40" s="406">
        <v>0</v>
      </c>
      <c r="F40" s="366">
        <v>4346</v>
      </c>
      <c r="G40" s="406">
        <v>171</v>
      </c>
      <c r="H40" s="406">
        <v>1</v>
      </c>
      <c r="I40" s="406">
        <v>192</v>
      </c>
      <c r="J40" s="366">
        <v>1924</v>
      </c>
      <c r="K40" s="406">
        <v>0</v>
      </c>
      <c r="L40" s="406">
        <v>2</v>
      </c>
      <c r="M40" s="406">
        <v>6645</v>
      </c>
      <c r="N40" s="391">
        <v>1.6478174603174602</v>
      </c>
      <c r="O40" s="391">
        <v>4.96031746031746E-2</v>
      </c>
    </row>
    <row r="41" spans="1:15" outlineLevel="1" x14ac:dyDescent="0.35">
      <c r="A41" s="510"/>
      <c r="B41" s="422">
        <v>2020</v>
      </c>
      <c r="C41" s="406">
        <v>0</v>
      </c>
      <c r="D41" s="406">
        <v>11</v>
      </c>
      <c r="E41" s="406">
        <v>0</v>
      </c>
      <c r="F41" s="366" t="s">
        <v>244</v>
      </c>
      <c r="G41" s="406">
        <v>155</v>
      </c>
      <c r="H41" s="406">
        <v>2</v>
      </c>
      <c r="I41" s="406">
        <v>469</v>
      </c>
      <c r="J41" s="366" t="s">
        <v>244</v>
      </c>
      <c r="K41" s="406">
        <v>0</v>
      </c>
      <c r="L41" s="406">
        <v>2</v>
      </c>
      <c r="M41" s="406">
        <v>639</v>
      </c>
      <c r="N41" s="366" t="s">
        <v>244</v>
      </c>
      <c r="O41" s="366">
        <v>0.12003000750187547</v>
      </c>
    </row>
    <row r="42" spans="1:15" outlineLevel="1" x14ac:dyDescent="0.35">
      <c r="A42" s="510"/>
      <c r="B42" s="422">
        <v>2019</v>
      </c>
      <c r="C42" s="406">
        <v>0</v>
      </c>
      <c r="D42" s="406">
        <v>20</v>
      </c>
      <c r="E42" s="406">
        <v>0</v>
      </c>
      <c r="F42" s="366" t="s">
        <v>244</v>
      </c>
      <c r="G42" s="406">
        <v>293</v>
      </c>
      <c r="H42" s="406">
        <v>4</v>
      </c>
      <c r="I42" s="406">
        <v>1359</v>
      </c>
      <c r="J42" s="366" t="s">
        <v>244</v>
      </c>
      <c r="K42" s="406">
        <v>0</v>
      </c>
      <c r="L42" s="406">
        <v>4</v>
      </c>
      <c r="M42" s="406">
        <v>1680</v>
      </c>
      <c r="N42" s="370" t="s">
        <v>244</v>
      </c>
      <c r="O42" s="370">
        <v>0.32919551205538317</v>
      </c>
    </row>
    <row r="43" spans="1:15" outlineLevel="1" x14ac:dyDescent="0.35">
      <c r="A43" s="511"/>
      <c r="B43" s="425">
        <v>2015</v>
      </c>
      <c r="C43" s="426">
        <v>0</v>
      </c>
      <c r="D43" s="397" t="s">
        <v>244</v>
      </c>
      <c r="E43" s="426">
        <v>484</v>
      </c>
      <c r="F43" s="429" t="s">
        <v>244</v>
      </c>
      <c r="G43" s="397" t="s">
        <v>244</v>
      </c>
      <c r="H43" s="397" t="s">
        <v>244</v>
      </c>
      <c r="I43" s="366" t="s">
        <v>244</v>
      </c>
      <c r="J43" s="427" t="s">
        <v>244</v>
      </c>
      <c r="K43" s="426">
        <v>0</v>
      </c>
      <c r="L43" s="397" t="s">
        <v>244</v>
      </c>
      <c r="M43" s="426">
        <v>484</v>
      </c>
      <c r="N43" s="397" t="s">
        <v>244</v>
      </c>
      <c r="O43" s="397">
        <v>0.17606402328119317</v>
      </c>
    </row>
    <row r="44" spans="1:15" outlineLevel="1" x14ac:dyDescent="0.35">
      <c r="A44" s="510" t="s">
        <v>111</v>
      </c>
      <c r="B44" s="433">
        <v>2022</v>
      </c>
      <c r="C44" s="435">
        <v>14</v>
      </c>
      <c r="D44" s="435">
        <v>5</v>
      </c>
      <c r="E44" s="434">
        <v>0</v>
      </c>
      <c r="F44" s="408">
        <v>2547</v>
      </c>
      <c r="G44" s="408">
        <v>52</v>
      </c>
      <c r="H44" s="437">
        <v>1</v>
      </c>
      <c r="I44" s="435">
        <v>322.10000000000002</v>
      </c>
      <c r="J44" s="435">
        <v>814</v>
      </c>
      <c r="K44" s="435">
        <v>0</v>
      </c>
      <c r="L44" s="435">
        <v>0</v>
      </c>
      <c r="M44" s="435">
        <v>3755.1</v>
      </c>
      <c r="N44" s="403">
        <v>3.6281159420289852</v>
      </c>
      <c r="O44" s="403">
        <v>0.32956521739130434</v>
      </c>
    </row>
    <row r="45" spans="1:15" outlineLevel="1" x14ac:dyDescent="0.35">
      <c r="A45" s="510"/>
      <c r="B45" s="422">
        <v>2021</v>
      </c>
      <c r="C45" s="406">
        <v>78.5</v>
      </c>
      <c r="D45" s="406">
        <v>2</v>
      </c>
      <c r="E45" s="406">
        <v>0</v>
      </c>
      <c r="F45" s="366">
        <v>2777</v>
      </c>
      <c r="G45" s="406">
        <v>52</v>
      </c>
      <c r="H45" s="406">
        <v>0</v>
      </c>
      <c r="I45" s="406">
        <v>129</v>
      </c>
      <c r="J45" s="366">
        <v>474</v>
      </c>
      <c r="K45" s="406">
        <v>0</v>
      </c>
      <c r="L45" s="406">
        <v>0</v>
      </c>
      <c r="M45" s="406">
        <v>3512</v>
      </c>
      <c r="N45" s="391">
        <v>3.5337022132796783</v>
      </c>
      <c r="O45" s="391">
        <v>0.2107645875251509</v>
      </c>
    </row>
    <row r="46" spans="1:15" outlineLevel="1" x14ac:dyDescent="0.35">
      <c r="A46" s="510"/>
      <c r="B46" s="422">
        <v>2020</v>
      </c>
      <c r="C46" s="406">
        <v>81</v>
      </c>
      <c r="D46" s="406">
        <v>2</v>
      </c>
      <c r="E46" s="406">
        <v>0</v>
      </c>
      <c r="F46" s="366" t="s">
        <v>244</v>
      </c>
      <c r="G46" s="406">
        <v>40</v>
      </c>
      <c r="H46" s="406">
        <v>1</v>
      </c>
      <c r="I46" s="406">
        <v>189</v>
      </c>
      <c r="J46" s="366" t="s">
        <v>244</v>
      </c>
      <c r="K46" s="406">
        <v>0</v>
      </c>
      <c r="L46" s="406">
        <v>0</v>
      </c>
      <c r="M46" s="406">
        <v>312</v>
      </c>
      <c r="N46" s="366" t="s">
        <v>244</v>
      </c>
      <c r="O46" s="366">
        <v>0.27868852459016391</v>
      </c>
    </row>
    <row r="47" spans="1:15" outlineLevel="1" x14ac:dyDescent="0.35">
      <c r="A47" s="510"/>
      <c r="B47" s="422">
        <v>2019</v>
      </c>
      <c r="C47" s="406">
        <v>70</v>
      </c>
      <c r="D47" s="406">
        <v>3</v>
      </c>
      <c r="E47" s="406">
        <v>0</v>
      </c>
      <c r="F47" s="366" t="s">
        <v>244</v>
      </c>
      <c r="G47" s="406">
        <v>55</v>
      </c>
      <c r="H47" s="406">
        <v>1</v>
      </c>
      <c r="I47" s="406">
        <v>666</v>
      </c>
      <c r="J47" s="366" t="s">
        <v>244</v>
      </c>
      <c r="K47" s="406">
        <v>0</v>
      </c>
      <c r="L47" s="406">
        <v>0</v>
      </c>
      <c r="M47" s="406">
        <v>795</v>
      </c>
      <c r="N47" s="366" t="s">
        <v>244</v>
      </c>
      <c r="O47" s="366">
        <v>0.73240832507433107</v>
      </c>
    </row>
    <row r="48" spans="1:15" outlineLevel="1" x14ac:dyDescent="0.35">
      <c r="A48" s="511"/>
      <c r="B48" s="425">
        <v>2015</v>
      </c>
      <c r="C48" s="426">
        <v>29</v>
      </c>
      <c r="D48" s="397" t="s">
        <v>244</v>
      </c>
      <c r="E48" s="426">
        <v>288</v>
      </c>
      <c r="F48" s="366" t="s">
        <v>244</v>
      </c>
      <c r="G48" s="397" t="s">
        <v>244</v>
      </c>
      <c r="H48" s="397" t="s">
        <v>244</v>
      </c>
      <c r="I48" s="397" t="s">
        <v>244</v>
      </c>
      <c r="J48" s="427" t="s">
        <v>244</v>
      </c>
      <c r="K48" s="426">
        <v>0</v>
      </c>
      <c r="L48" s="397" t="s">
        <v>244</v>
      </c>
      <c r="M48" s="426">
        <v>317</v>
      </c>
      <c r="N48" s="397" t="s">
        <v>244</v>
      </c>
      <c r="O48" s="397">
        <v>0.47812971342383109</v>
      </c>
    </row>
    <row r="49" spans="1:15" outlineLevel="1" x14ac:dyDescent="0.35">
      <c r="A49" s="510" t="s">
        <v>304</v>
      </c>
      <c r="B49" s="433">
        <v>2022</v>
      </c>
      <c r="C49" s="435">
        <v>0</v>
      </c>
      <c r="D49" s="435">
        <v>0</v>
      </c>
      <c r="E49" s="438">
        <v>0</v>
      </c>
      <c r="F49" s="408">
        <v>11</v>
      </c>
      <c r="G49" s="408">
        <v>0</v>
      </c>
      <c r="H49" s="437">
        <v>0</v>
      </c>
      <c r="I49" s="435">
        <v>0</v>
      </c>
      <c r="J49" s="435">
        <v>0</v>
      </c>
      <c r="K49" s="435">
        <v>0</v>
      </c>
      <c r="L49" s="435">
        <v>0</v>
      </c>
      <c r="M49" s="435">
        <v>11</v>
      </c>
      <c r="N49" s="379" t="s">
        <v>244</v>
      </c>
      <c r="O49" s="379" t="s">
        <v>244</v>
      </c>
    </row>
    <row r="50" spans="1:15" outlineLevel="1" x14ac:dyDescent="0.35">
      <c r="A50" s="510"/>
      <c r="B50" s="422">
        <v>2021</v>
      </c>
      <c r="C50" s="406">
        <v>0</v>
      </c>
      <c r="D50" s="406">
        <v>0</v>
      </c>
      <c r="E50" s="428">
        <v>0</v>
      </c>
      <c r="F50" s="366">
        <v>142</v>
      </c>
      <c r="G50" s="406">
        <v>0</v>
      </c>
      <c r="H50" s="428">
        <v>0</v>
      </c>
      <c r="I50" s="406">
        <v>1</v>
      </c>
      <c r="J50" s="366">
        <v>4</v>
      </c>
      <c r="K50" s="406">
        <v>0</v>
      </c>
      <c r="L50" s="406">
        <v>0</v>
      </c>
      <c r="M50" s="406">
        <v>147</v>
      </c>
      <c r="N50" s="391">
        <v>18.375</v>
      </c>
      <c r="O50" s="391">
        <v>0.125</v>
      </c>
    </row>
    <row r="51" spans="1:15" outlineLevel="1" x14ac:dyDescent="0.35">
      <c r="A51" s="510"/>
      <c r="B51" s="422">
        <v>2020</v>
      </c>
      <c r="C51" s="406">
        <v>0</v>
      </c>
      <c r="D51" s="406">
        <v>0</v>
      </c>
      <c r="E51" s="428">
        <v>0</v>
      </c>
      <c r="F51" s="366" t="s">
        <v>244</v>
      </c>
      <c r="G51" s="406">
        <v>1</v>
      </c>
      <c r="H51" s="428">
        <v>0</v>
      </c>
      <c r="I51" s="406">
        <v>9</v>
      </c>
      <c r="J51" s="366" t="s">
        <v>244</v>
      </c>
      <c r="K51" s="406">
        <v>0</v>
      </c>
      <c r="L51" s="406">
        <v>0</v>
      </c>
      <c r="M51" s="406">
        <v>10</v>
      </c>
      <c r="N51" s="366" t="s">
        <v>244</v>
      </c>
      <c r="O51" s="366">
        <v>0.24324324324324326</v>
      </c>
    </row>
    <row r="52" spans="1:15" outlineLevel="1" x14ac:dyDescent="0.35">
      <c r="A52" s="510"/>
      <c r="B52" s="422">
        <v>2019</v>
      </c>
      <c r="C52" s="397" t="s">
        <v>244</v>
      </c>
      <c r="D52" s="366" t="s">
        <v>244</v>
      </c>
      <c r="E52" s="366" t="s">
        <v>244</v>
      </c>
      <c r="F52" s="366" t="s">
        <v>244</v>
      </c>
      <c r="G52" s="366" t="s">
        <v>244</v>
      </c>
      <c r="H52" s="366" t="s">
        <v>244</v>
      </c>
      <c r="I52" s="366" t="s">
        <v>244</v>
      </c>
      <c r="J52" s="366" t="s">
        <v>244</v>
      </c>
      <c r="K52" s="406">
        <v>0</v>
      </c>
      <c r="L52" s="406">
        <v>0</v>
      </c>
      <c r="M52" s="406">
        <v>0</v>
      </c>
      <c r="N52" s="366" t="s">
        <v>244</v>
      </c>
      <c r="O52" s="366" t="s">
        <v>244</v>
      </c>
    </row>
    <row r="53" spans="1:15" outlineLevel="1" x14ac:dyDescent="0.35">
      <c r="A53" s="511"/>
      <c r="B53" s="425">
        <v>2015</v>
      </c>
      <c r="C53" s="397" t="s">
        <v>244</v>
      </c>
      <c r="D53" s="397" t="s">
        <v>244</v>
      </c>
      <c r="E53" s="397" t="s">
        <v>244</v>
      </c>
      <c r="F53" s="366" t="s">
        <v>244</v>
      </c>
      <c r="G53" s="397" t="s">
        <v>244</v>
      </c>
      <c r="H53" s="397" t="s">
        <v>244</v>
      </c>
      <c r="I53" s="397" t="s">
        <v>244</v>
      </c>
      <c r="J53" s="427" t="s">
        <v>244</v>
      </c>
      <c r="K53" s="426">
        <v>0</v>
      </c>
      <c r="L53" s="397" t="s">
        <v>244</v>
      </c>
      <c r="M53" s="426">
        <v>0</v>
      </c>
      <c r="N53" s="397" t="s">
        <v>244</v>
      </c>
      <c r="O53" s="397" t="s">
        <v>244</v>
      </c>
    </row>
    <row r="54" spans="1:15" outlineLevel="1" x14ac:dyDescent="0.35">
      <c r="A54" s="510" t="s">
        <v>303</v>
      </c>
      <c r="B54" s="433">
        <v>2022</v>
      </c>
      <c r="C54" s="435">
        <v>5</v>
      </c>
      <c r="D54" s="435">
        <v>3</v>
      </c>
      <c r="E54" s="434">
        <v>50</v>
      </c>
      <c r="F54" s="408">
        <v>1238</v>
      </c>
      <c r="G54" s="408">
        <v>66</v>
      </c>
      <c r="H54" s="437">
        <v>1</v>
      </c>
      <c r="I54" s="435">
        <v>99</v>
      </c>
      <c r="J54" s="435">
        <v>789</v>
      </c>
      <c r="K54" s="435">
        <v>68</v>
      </c>
      <c r="L54" s="435">
        <v>0</v>
      </c>
      <c r="M54" s="435">
        <v>2318</v>
      </c>
      <c r="N54" s="405">
        <v>2.3120638085742771</v>
      </c>
      <c r="O54" s="405">
        <v>0.22432701894317048</v>
      </c>
    </row>
    <row r="55" spans="1:15" outlineLevel="1" x14ac:dyDescent="0.35">
      <c r="A55" s="510"/>
      <c r="B55" s="422">
        <v>2021</v>
      </c>
      <c r="C55" s="406">
        <v>3.9</v>
      </c>
      <c r="D55" s="406">
        <v>0</v>
      </c>
      <c r="E55" s="406">
        <v>38</v>
      </c>
      <c r="F55" s="366">
        <v>1164</v>
      </c>
      <c r="G55" s="406">
        <v>63</v>
      </c>
      <c r="H55" s="428">
        <v>0</v>
      </c>
      <c r="I55" s="406">
        <v>43</v>
      </c>
      <c r="J55" s="366">
        <v>508</v>
      </c>
      <c r="K55" s="406">
        <v>67</v>
      </c>
      <c r="L55" s="406">
        <v>0</v>
      </c>
      <c r="M55" s="406">
        <v>1887</v>
      </c>
      <c r="N55" s="391">
        <v>1.7734022556390978</v>
      </c>
      <c r="O55" s="391">
        <v>0.14276315789473684</v>
      </c>
    </row>
    <row r="56" spans="1:15" outlineLevel="1" x14ac:dyDescent="0.35">
      <c r="A56" s="510"/>
      <c r="B56" s="422">
        <v>2020</v>
      </c>
      <c r="C56" s="406">
        <v>3</v>
      </c>
      <c r="D56" s="406">
        <v>0</v>
      </c>
      <c r="E56" s="406">
        <v>22</v>
      </c>
      <c r="F56" s="366" t="s">
        <v>244</v>
      </c>
      <c r="G56" s="406">
        <v>41</v>
      </c>
      <c r="H56" s="428">
        <v>0</v>
      </c>
      <c r="I56" s="406">
        <v>68</v>
      </c>
      <c r="J56" s="366" t="s">
        <v>244</v>
      </c>
      <c r="K56" s="406">
        <v>97</v>
      </c>
      <c r="L56" s="406">
        <v>0</v>
      </c>
      <c r="M56" s="406">
        <v>232</v>
      </c>
      <c r="N56" s="366" t="s">
        <v>244</v>
      </c>
      <c r="O56" s="366">
        <v>0.18700787401574803</v>
      </c>
    </row>
    <row r="57" spans="1:15" outlineLevel="1" x14ac:dyDescent="0.35">
      <c r="A57" s="510"/>
      <c r="B57" s="422">
        <v>2019</v>
      </c>
      <c r="C57" s="406">
        <v>3</v>
      </c>
      <c r="D57" s="406">
        <v>0</v>
      </c>
      <c r="E57" s="406">
        <v>28</v>
      </c>
      <c r="F57" s="366" t="s">
        <v>244</v>
      </c>
      <c r="G57" s="406">
        <v>71</v>
      </c>
      <c r="H57" s="406">
        <v>1</v>
      </c>
      <c r="I57" s="406">
        <v>163</v>
      </c>
      <c r="J57" s="366" t="s">
        <v>244</v>
      </c>
      <c r="K57" s="406">
        <v>84</v>
      </c>
      <c r="L57" s="406">
        <v>0</v>
      </c>
      <c r="M57" s="406">
        <v>350</v>
      </c>
      <c r="N57" s="366" t="s">
        <v>244</v>
      </c>
      <c r="O57" s="366">
        <v>0.28252032520325204</v>
      </c>
    </row>
    <row r="58" spans="1:15" outlineLevel="1" x14ac:dyDescent="0.35">
      <c r="A58" s="511"/>
      <c r="B58" s="425">
        <v>2015</v>
      </c>
      <c r="C58" s="426">
        <v>5</v>
      </c>
      <c r="D58" s="397" t="s">
        <v>244</v>
      </c>
      <c r="E58" s="426">
        <v>502</v>
      </c>
      <c r="F58" s="366" t="s">
        <v>244</v>
      </c>
      <c r="G58" s="397" t="s">
        <v>244</v>
      </c>
      <c r="H58" s="397" t="s">
        <v>244</v>
      </c>
      <c r="I58" s="397" t="s">
        <v>244</v>
      </c>
      <c r="J58" s="427" t="s">
        <v>244</v>
      </c>
      <c r="K58" s="426">
        <v>279</v>
      </c>
      <c r="L58" s="397" t="s">
        <v>244</v>
      </c>
      <c r="M58" s="426">
        <v>786</v>
      </c>
      <c r="N58" s="397" t="s">
        <v>244</v>
      </c>
      <c r="O58" s="397">
        <v>1.1819548872180452</v>
      </c>
    </row>
    <row r="59" spans="1:15" outlineLevel="1" x14ac:dyDescent="0.35">
      <c r="A59" s="510" t="s">
        <v>302</v>
      </c>
      <c r="B59" s="433">
        <v>2022</v>
      </c>
      <c r="C59" s="435">
        <v>0</v>
      </c>
      <c r="D59" s="435">
        <v>17</v>
      </c>
      <c r="E59" s="434">
        <v>20</v>
      </c>
      <c r="F59" s="408">
        <v>29264</v>
      </c>
      <c r="G59" s="408">
        <v>40</v>
      </c>
      <c r="H59" s="435">
        <v>1</v>
      </c>
      <c r="I59" s="435">
        <v>1007.8</v>
      </c>
      <c r="J59" s="435">
        <v>2734</v>
      </c>
      <c r="K59" s="435">
        <v>0</v>
      </c>
      <c r="L59" s="435">
        <v>0</v>
      </c>
      <c r="M59" s="435">
        <v>33082.800000000003</v>
      </c>
      <c r="N59" s="403">
        <v>9.51</v>
      </c>
      <c r="O59" s="403">
        <v>0.30048892723612308</v>
      </c>
    </row>
    <row r="60" spans="1:15" outlineLevel="1" x14ac:dyDescent="0.35">
      <c r="A60" s="510"/>
      <c r="B60" s="422">
        <v>2021</v>
      </c>
      <c r="C60" s="406">
        <v>0</v>
      </c>
      <c r="D60" s="406">
        <v>0</v>
      </c>
      <c r="E60" s="406">
        <v>61</v>
      </c>
      <c r="F60" s="366">
        <v>23755</v>
      </c>
      <c r="G60" s="406">
        <v>26</v>
      </c>
      <c r="H60" s="406">
        <v>1</v>
      </c>
      <c r="I60" s="406">
        <v>878</v>
      </c>
      <c r="J60" s="366">
        <v>1345</v>
      </c>
      <c r="K60" s="406">
        <v>0</v>
      </c>
      <c r="L60" s="406">
        <v>0</v>
      </c>
      <c r="M60" s="406">
        <v>26066</v>
      </c>
      <c r="N60" s="391">
        <v>9.2465413267116006</v>
      </c>
      <c r="O60" s="391">
        <v>0.33309684285207519</v>
      </c>
    </row>
    <row r="61" spans="1:15" outlineLevel="1" x14ac:dyDescent="0.35">
      <c r="A61" s="510"/>
      <c r="B61" s="422">
        <v>2020</v>
      </c>
      <c r="C61" s="406">
        <v>0</v>
      </c>
      <c r="D61" s="406">
        <v>0</v>
      </c>
      <c r="E61" s="406">
        <v>63</v>
      </c>
      <c r="F61" s="366" t="s">
        <v>244</v>
      </c>
      <c r="G61" s="406">
        <v>15</v>
      </c>
      <c r="H61" s="406">
        <v>3</v>
      </c>
      <c r="I61" s="406">
        <v>432</v>
      </c>
      <c r="J61" s="366" t="s">
        <v>244</v>
      </c>
      <c r="K61" s="406">
        <v>329</v>
      </c>
      <c r="L61" s="406">
        <v>0</v>
      </c>
      <c r="M61" s="406">
        <v>843</v>
      </c>
      <c r="N61" s="366" t="s">
        <v>244</v>
      </c>
      <c r="O61" s="366">
        <v>0.33145615446500404</v>
      </c>
    </row>
    <row r="62" spans="1:15" outlineLevel="1" x14ac:dyDescent="0.35">
      <c r="A62" s="510"/>
      <c r="B62" s="422">
        <v>2019</v>
      </c>
      <c r="C62" s="406">
        <v>0</v>
      </c>
      <c r="D62" s="406">
        <v>0</v>
      </c>
      <c r="E62" s="406">
        <v>102</v>
      </c>
      <c r="F62" s="366" t="s">
        <v>244</v>
      </c>
      <c r="G62" s="406">
        <v>21</v>
      </c>
      <c r="H62" s="406">
        <v>4</v>
      </c>
      <c r="I62" s="406">
        <v>1180</v>
      </c>
      <c r="J62" s="366" t="s">
        <v>244</v>
      </c>
      <c r="K62" s="406">
        <v>282</v>
      </c>
      <c r="L62" s="406">
        <v>0</v>
      </c>
      <c r="M62" s="406">
        <v>1589</v>
      </c>
      <c r="N62" s="366" t="s">
        <v>244</v>
      </c>
      <c r="O62" s="366">
        <v>0.68777484608619177</v>
      </c>
    </row>
    <row r="63" spans="1:15" outlineLevel="1" x14ac:dyDescent="0.35">
      <c r="A63" s="511"/>
      <c r="B63" s="425">
        <v>2015</v>
      </c>
      <c r="C63" s="426">
        <v>0</v>
      </c>
      <c r="D63" s="397" t="s">
        <v>244</v>
      </c>
      <c r="E63" s="426">
        <v>90</v>
      </c>
      <c r="F63" s="366" t="s">
        <v>244</v>
      </c>
      <c r="G63" s="397" t="s">
        <v>244</v>
      </c>
      <c r="H63" s="397" t="s">
        <v>244</v>
      </c>
      <c r="I63" s="397" t="s">
        <v>244</v>
      </c>
      <c r="J63" s="427" t="s">
        <v>244</v>
      </c>
      <c r="K63" s="426">
        <v>14</v>
      </c>
      <c r="L63" s="397" t="s">
        <v>244</v>
      </c>
      <c r="M63" s="426">
        <v>104</v>
      </c>
      <c r="N63" s="397" t="s">
        <v>244</v>
      </c>
      <c r="O63" s="397">
        <v>8.1377151799687006E-2</v>
      </c>
    </row>
    <row r="64" spans="1:15" outlineLevel="1" x14ac:dyDescent="0.35">
      <c r="A64" s="510" t="s">
        <v>301</v>
      </c>
      <c r="B64" s="433">
        <v>2022</v>
      </c>
      <c r="C64" s="435">
        <v>18</v>
      </c>
      <c r="D64" s="435">
        <v>2</v>
      </c>
      <c r="E64" s="434">
        <v>2</v>
      </c>
      <c r="F64" s="408">
        <v>707</v>
      </c>
      <c r="G64" s="408">
        <v>7</v>
      </c>
      <c r="H64" s="437">
        <v>0</v>
      </c>
      <c r="I64" s="435">
        <v>75.400000000000006</v>
      </c>
      <c r="J64" s="435">
        <v>139</v>
      </c>
      <c r="K64" s="435">
        <v>1</v>
      </c>
      <c r="L64" s="435">
        <v>0</v>
      </c>
      <c r="M64" s="435">
        <v>951.4</v>
      </c>
      <c r="N64" s="403">
        <v>5.3751412429378531</v>
      </c>
      <c r="O64" s="403">
        <v>0.55593220338983051</v>
      </c>
    </row>
    <row r="65" spans="1:15" outlineLevel="1" x14ac:dyDescent="0.35">
      <c r="A65" s="510"/>
      <c r="B65" s="422">
        <v>2021</v>
      </c>
      <c r="C65" s="406">
        <v>21.2</v>
      </c>
      <c r="D65" s="406">
        <v>1</v>
      </c>
      <c r="E65" s="406">
        <v>5</v>
      </c>
      <c r="F65" s="366">
        <v>644</v>
      </c>
      <c r="G65" s="406">
        <v>7</v>
      </c>
      <c r="H65" s="428">
        <v>0</v>
      </c>
      <c r="I65" s="406">
        <v>77</v>
      </c>
      <c r="J65" s="366">
        <v>91</v>
      </c>
      <c r="K65" s="406">
        <v>2</v>
      </c>
      <c r="L65" s="406">
        <v>0</v>
      </c>
      <c r="M65" s="406">
        <v>849</v>
      </c>
      <c r="N65" s="391">
        <v>4.4642105263157896</v>
      </c>
      <c r="O65" s="391">
        <v>0.55894736842105264</v>
      </c>
    </row>
    <row r="66" spans="1:15" outlineLevel="1" x14ac:dyDescent="0.35">
      <c r="A66" s="510"/>
      <c r="B66" s="422">
        <v>2020</v>
      </c>
      <c r="C66" s="406">
        <v>22</v>
      </c>
      <c r="D66" s="406">
        <v>2</v>
      </c>
      <c r="E66" s="406">
        <v>2</v>
      </c>
      <c r="F66" s="366" t="s">
        <v>244</v>
      </c>
      <c r="G66" s="406">
        <v>5</v>
      </c>
      <c r="H66" s="428">
        <v>0</v>
      </c>
      <c r="I66" s="406">
        <v>129</v>
      </c>
      <c r="J66" s="366" t="s">
        <v>244</v>
      </c>
      <c r="K66" s="406">
        <v>3</v>
      </c>
      <c r="L66" s="406">
        <v>0</v>
      </c>
      <c r="M66" s="406">
        <v>164</v>
      </c>
      <c r="N66" s="366" t="s">
        <v>244</v>
      </c>
      <c r="O66" s="366">
        <v>0.74178403755868549</v>
      </c>
    </row>
    <row r="67" spans="1:15" outlineLevel="1" x14ac:dyDescent="0.35">
      <c r="A67" s="510"/>
      <c r="B67" s="422">
        <v>2019</v>
      </c>
      <c r="C67" s="406">
        <v>22</v>
      </c>
      <c r="D67" s="406">
        <v>2</v>
      </c>
      <c r="E67" s="406">
        <v>1</v>
      </c>
      <c r="F67" s="366" t="s">
        <v>244</v>
      </c>
      <c r="G67" s="406">
        <v>5</v>
      </c>
      <c r="H67" s="428">
        <v>0</v>
      </c>
      <c r="I67" s="406">
        <v>220</v>
      </c>
      <c r="J67" s="366" t="s">
        <v>244</v>
      </c>
      <c r="K67" s="406">
        <v>0</v>
      </c>
      <c r="L67" s="406">
        <v>0</v>
      </c>
      <c r="M67" s="406">
        <v>251</v>
      </c>
      <c r="N67" s="370" t="s">
        <v>244</v>
      </c>
      <c r="O67" s="370">
        <v>0.98393574297188757</v>
      </c>
    </row>
    <row r="68" spans="1:15" outlineLevel="1" x14ac:dyDescent="0.35">
      <c r="A68" s="511"/>
      <c r="B68" s="425">
        <v>2015</v>
      </c>
      <c r="C68" s="426">
        <v>9</v>
      </c>
      <c r="D68" s="397" t="s">
        <v>244</v>
      </c>
      <c r="E68" s="426">
        <v>23</v>
      </c>
      <c r="F68" s="427" t="s">
        <v>244</v>
      </c>
      <c r="G68" s="397" t="s">
        <v>244</v>
      </c>
      <c r="H68" s="397" t="s">
        <v>244</v>
      </c>
      <c r="I68" s="397" t="s">
        <v>244</v>
      </c>
      <c r="J68" s="427" t="s">
        <v>244</v>
      </c>
      <c r="K68" s="426">
        <v>144</v>
      </c>
      <c r="L68" s="397" t="s">
        <v>244</v>
      </c>
      <c r="M68" s="426">
        <v>176</v>
      </c>
      <c r="N68" s="397" t="s">
        <v>244</v>
      </c>
      <c r="O68" s="397">
        <v>0.75213675213675213</v>
      </c>
    </row>
    <row r="69" spans="1:15" ht="14.5" customHeight="1" x14ac:dyDescent="0.35">
      <c r="A69" s="499" t="s">
        <v>246</v>
      </c>
      <c r="B69" s="433">
        <v>2022</v>
      </c>
      <c r="C69" s="435">
        <v>273</v>
      </c>
      <c r="D69" s="435">
        <v>97.9</v>
      </c>
      <c r="E69" s="435">
        <v>251</v>
      </c>
      <c r="F69" s="435">
        <v>64808</v>
      </c>
      <c r="G69" s="435">
        <v>749</v>
      </c>
      <c r="H69" s="435">
        <v>7</v>
      </c>
      <c r="I69" s="435">
        <v>5109.3999999999996</v>
      </c>
      <c r="J69" s="374">
        <v>11701</v>
      </c>
      <c r="K69" s="435">
        <v>97</v>
      </c>
      <c r="L69" s="435">
        <v>52</v>
      </c>
      <c r="M69" s="435">
        <v>83145</v>
      </c>
      <c r="N69" s="405">
        <v>5.5865954444668402</v>
      </c>
      <c r="O69" s="405">
        <v>0.39160787475643344</v>
      </c>
    </row>
    <row r="70" spans="1:15" ht="14.5" customHeight="1" x14ac:dyDescent="0.35">
      <c r="A70" s="499"/>
      <c r="B70" s="422">
        <v>2021</v>
      </c>
      <c r="C70" s="406">
        <v>360.3</v>
      </c>
      <c r="D70" s="406">
        <v>32</v>
      </c>
      <c r="E70" s="406">
        <v>365</v>
      </c>
      <c r="F70" s="366">
        <v>56030</v>
      </c>
      <c r="G70" s="406">
        <v>741</v>
      </c>
      <c r="H70" s="406">
        <v>6</v>
      </c>
      <c r="I70" s="406">
        <v>3081</v>
      </c>
      <c r="J70" s="366">
        <v>6534</v>
      </c>
      <c r="K70" s="406">
        <v>83</v>
      </c>
      <c r="L70" s="406">
        <v>10</v>
      </c>
      <c r="M70" s="406">
        <v>67241</v>
      </c>
      <c r="N70" s="391">
        <v>4.9114235629245488</v>
      </c>
      <c r="O70" s="391">
        <v>0.2864144328390914</v>
      </c>
    </row>
    <row r="71" spans="1:15" x14ac:dyDescent="0.35">
      <c r="A71" s="499"/>
      <c r="B71" s="422">
        <v>2020</v>
      </c>
      <c r="C71" s="406">
        <v>339</v>
      </c>
      <c r="D71" s="406">
        <v>30</v>
      </c>
      <c r="E71" s="406">
        <v>500</v>
      </c>
      <c r="F71" s="366" t="s">
        <v>244</v>
      </c>
      <c r="G71" s="406">
        <v>555</v>
      </c>
      <c r="H71" s="406">
        <v>12</v>
      </c>
      <c r="I71" s="406">
        <v>4646</v>
      </c>
      <c r="J71" s="366" t="s">
        <v>244</v>
      </c>
      <c r="K71" s="406">
        <v>514</v>
      </c>
      <c r="L71" s="406">
        <v>15</v>
      </c>
      <c r="M71" s="406">
        <v>6611</v>
      </c>
      <c r="N71" s="366" t="s">
        <v>244</v>
      </c>
      <c r="O71" s="380">
        <v>0.46273697137155578</v>
      </c>
    </row>
    <row r="72" spans="1:15" x14ac:dyDescent="0.35">
      <c r="A72" s="499"/>
      <c r="B72" s="422">
        <v>2019</v>
      </c>
      <c r="C72" s="406">
        <v>425</v>
      </c>
      <c r="D72" s="406">
        <v>39</v>
      </c>
      <c r="E72" s="406">
        <v>888</v>
      </c>
      <c r="F72" s="366" t="s">
        <v>244</v>
      </c>
      <c r="G72" s="406">
        <v>686</v>
      </c>
      <c r="H72" s="406">
        <v>15</v>
      </c>
      <c r="I72" s="406">
        <v>11378</v>
      </c>
      <c r="J72" s="366" t="s">
        <v>244</v>
      </c>
      <c r="K72" s="406">
        <v>699</v>
      </c>
      <c r="L72" s="406">
        <v>18</v>
      </c>
      <c r="M72" s="406">
        <v>14148</v>
      </c>
      <c r="N72" s="366" t="s">
        <v>244</v>
      </c>
      <c r="O72" s="380">
        <v>1.0546611167831619</v>
      </c>
    </row>
    <row r="73" spans="1:15" x14ac:dyDescent="0.35">
      <c r="A73" s="502"/>
      <c r="B73" s="425">
        <v>2015</v>
      </c>
      <c r="C73" s="426">
        <v>233</v>
      </c>
      <c r="D73" s="397" t="s">
        <v>244</v>
      </c>
      <c r="E73" s="426">
        <v>1805</v>
      </c>
      <c r="F73" s="427" t="s">
        <v>244</v>
      </c>
      <c r="G73" s="397" t="s">
        <v>244</v>
      </c>
      <c r="H73" s="397" t="s">
        <v>244</v>
      </c>
      <c r="I73" s="397" t="s">
        <v>244</v>
      </c>
      <c r="J73" s="427" t="s">
        <v>244</v>
      </c>
      <c r="K73" s="426">
        <v>437</v>
      </c>
      <c r="L73" s="397" t="s">
        <v>244</v>
      </c>
      <c r="M73" s="426">
        <v>2475</v>
      </c>
      <c r="N73" s="397" t="s">
        <v>244</v>
      </c>
      <c r="O73" s="398">
        <v>0.29124499882325255</v>
      </c>
    </row>
    <row r="74" spans="1:15" outlineLevel="1" x14ac:dyDescent="0.35">
      <c r="A74" s="510" t="s">
        <v>300</v>
      </c>
      <c r="B74" s="433">
        <v>2022</v>
      </c>
      <c r="C74" s="435">
        <v>158</v>
      </c>
      <c r="D74" s="435">
        <v>14</v>
      </c>
      <c r="E74" s="435">
        <v>0</v>
      </c>
      <c r="F74" s="408">
        <v>1586</v>
      </c>
      <c r="G74" s="408">
        <v>294</v>
      </c>
      <c r="H74" s="435">
        <v>8</v>
      </c>
      <c r="I74" s="435">
        <v>218.2</v>
      </c>
      <c r="J74" s="435">
        <v>916</v>
      </c>
      <c r="K74" s="435">
        <v>0</v>
      </c>
      <c r="L74" s="435">
        <v>0</v>
      </c>
      <c r="M74" s="435">
        <v>3195.2</v>
      </c>
      <c r="N74" s="405">
        <v>2.7418025751072959</v>
      </c>
      <c r="O74" s="405">
        <v>0.33493562231759655</v>
      </c>
    </row>
    <row r="75" spans="1:15" outlineLevel="1" x14ac:dyDescent="0.35">
      <c r="A75" s="510"/>
      <c r="B75" s="422">
        <v>2021</v>
      </c>
      <c r="C75" s="406">
        <v>92.2</v>
      </c>
      <c r="D75" s="406">
        <v>7</v>
      </c>
      <c r="E75" s="406">
        <v>0</v>
      </c>
      <c r="F75" s="366">
        <v>1026</v>
      </c>
      <c r="G75" s="406">
        <v>287</v>
      </c>
      <c r="H75" s="406">
        <v>3</v>
      </c>
      <c r="I75" s="406">
        <v>114</v>
      </c>
      <c r="J75" s="366">
        <v>568</v>
      </c>
      <c r="K75" s="406">
        <v>0</v>
      </c>
      <c r="L75" s="406">
        <v>0</v>
      </c>
      <c r="M75" s="406">
        <v>2096</v>
      </c>
      <c r="N75" s="391">
        <v>1.7623529411764705</v>
      </c>
      <c r="O75" s="391">
        <v>0.17915966386554621</v>
      </c>
    </row>
    <row r="76" spans="1:15" outlineLevel="1" x14ac:dyDescent="0.35">
      <c r="A76" s="510"/>
      <c r="B76" s="422">
        <v>2020</v>
      </c>
      <c r="C76" s="406">
        <v>130.19999999999999</v>
      </c>
      <c r="D76" s="406">
        <v>6</v>
      </c>
      <c r="E76" s="406">
        <v>0</v>
      </c>
      <c r="F76" s="366" t="s">
        <v>244</v>
      </c>
      <c r="G76" s="406">
        <v>258</v>
      </c>
      <c r="H76" s="406">
        <v>2</v>
      </c>
      <c r="I76" s="406">
        <v>180</v>
      </c>
      <c r="J76" s="366" t="s">
        <v>244</v>
      </c>
      <c r="K76" s="406">
        <v>0</v>
      </c>
      <c r="L76" s="406">
        <v>0</v>
      </c>
      <c r="M76" s="406">
        <v>576</v>
      </c>
      <c r="N76" s="366" t="s">
        <v>244</v>
      </c>
      <c r="O76" s="366">
        <v>0.27495652173913043</v>
      </c>
    </row>
    <row r="77" spans="1:15" outlineLevel="1" x14ac:dyDescent="0.35">
      <c r="A77" s="510"/>
      <c r="B77" s="422">
        <v>2019</v>
      </c>
      <c r="C77" s="406">
        <v>0</v>
      </c>
      <c r="D77" s="406">
        <v>5</v>
      </c>
      <c r="E77" s="406">
        <v>0</v>
      </c>
      <c r="F77" s="366" t="s">
        <v>244</v>
      </c>
      <c r="G77" s="406">
        <v>160</v>
      </c>
      <c r="H77" s="406">
        <v>1</v>
      </c>
      <c r="I77" s="406">
        <v>462</v>
      </c>
      <c r="J77" s="366" t="s">
        <v>244</v>
      </c>
      <c r="K77" s="406">
        <v>0</v>
      </c>
      <c r="L77" s="406">
        <v>0</v>
      </c>
      <c r="M77" s="406">
        <v>628</v>
      </c>
      <c r="N77" s="366" t="s">
        <v>244</v>
      </c>
      <c r="O77" s="366">
        <v>0.46421471172962225</v>
      </c>
    </row>
    <row r="78" spans="1:15" outlineLevel="1" x14ac:dyDescent="0.35">
      <c r="A78" s="511"/>
      <c r="B78" s="425">
        <v>2015</v>
      </c>
      <c r="C78" s="426">
        <v>0</v>
      </c>
      <c r="D78" s="397" t="s">
        <v>244</v>
      </c>
      <c r="E78" s="426">
        <v>259</v>
      </c>
      <c r="F78" s="366" t="s">
        <v>244</v>
      </c>
      <c r="G78" s="397" t="s">
        <v>244</v>
      </c>
      <c r="H78" s="397" t="s">
        <v>244</v>
      </c>
      <c r="I78" s="397" t="s">
        <v>244</v>
      </c>
      <c r="J78" s="427" t="s">
        <v>244</v>
      </c>
      <c r="K78" s="426">
        <v>0</v>
      </c>
      <c r="L78" s="397" t="s">
        <v>244</v>
      </c>
      <c r="M78" s="426">
        <v>259</v>
      </c>
      <c r="N78" s="397" t="s">
        <v>244</v>
      </c>
      <c r="O78" s="397">
        <v>0.46582733812949639</v>
      </c>
    </row>
    <row r="79" spans="1:15" outlineLevel="1" x14ac:dyDescent="0.35">
      <c r="A79" s="510" t="s">
        <v>299</v>
      </c>
      <c r="B79" s="433">
        <v>2022</v>
      </c>
      <c r="C79" s="435">
        <v>0</v>
      </c>
      <c r="D79" s="435">
        <v>0</v>
      </c>
      <c r="E79" s="434">
        <v>0</v>
      </c>
      <c r="F79" s="408">
        <v>0</v>
      </c>
      <c r="G79" s="408">
        <v>1</v>
      </c>
      <c r="H79" s="437">
        <v>0</v>
      </c>
      <c r="I79" s="435">
        <v>6.2</v>
      </c>
      <c r="J79" s="435">
        <v>20</v>
      </c>
      <c r="K79" s="435">
        <v>0</v>
      </c>
      <c r="L79" s="435">
        <v>0</v>
      </c>
      <c r="M79" s="435">
        <v>27.2</v>
      </c>
      <c r="N79" s="405">
        <v>1.0880000000000001</v>
      </c>
      <c r="O79" s="405">
        <v>0.248</v>
      </c>
    </row>
    <row r="80" spans="1:15" outlineLevel="1" x14ac:dyDescent="0.35">
      <c r="A80" s="510"/>
      <c r="B80" s="422">
        <v>2021</v>
      </c>
      <c r="C80" s="406">
        <v>0</v>
      </c>
      <c r="D80" s="406">
        <v>0</v>
      </c>
      <c r="E80" s="406">
        <v>0</v>
      </c>
      <c r="F80" s="366">
        <v>0</v>
      </c>
      <c r="G80" s="406">
        <v>1</v>
      </c>
      <c r="H80" s="406">
        <v>0</v>
      </c>
      <c r="I80" s="406">
        <v>3</v>
      </c>
      <c r="J80" s="366">
        <v>18</v>
      </c>
      <c r="K80" s="406">
        <v>0</v>
      </c>
      <c r="L80" s="406">
        <v>0</v>
      </c>
      <c r="M80" s="406">
        <v>22</v>
      </c>
      <c r="N80" s="391">
        <v>0.59459459459459463</v>
      </c>
      <c r="O80" s="391">
        <v>8.1081081081081086E-2</v>
      </c>
    </row>
    <row r="81" spans="1:17" outlineLevel="1" x14ac:dyDescent="0.35">
      <c r="A81" s="510"/>
      <c r="B81" s="422">
        <v>2020</v>
      </c>
      <c r="C81" s="406">
        <v>0</v>
      </c>
      <c r="D81" s="406">
        <v>0</v>
      </c>
      <c r="E81" s="406">
        <v>0</v>
      </c>
      <c r="F81" s="366" t="s">
        <v>244</v>
      </c>
      <c r="G81" s="406">
        <v>1</v>
      </c>
      <c r="H81" s="406">
        <v>0</v>
      </c>
      <c r="I81" s="406">
        <v>11</v>
      </c>
      <c r="J81" s="366" t="s">
        <v>244</v>
      </c>
      <c r="K81" s="406">
        <v>0</v>
      </c>
      <c r="L81" s="406">
        <v>0</v>
      </c>
      <c r="M81" s="406">
        <v>12</v>
      </c>
      <c r="N81" s="366" t="s">
        <v>244</v>
      </c>
      <c r="O81" s="366">
        <v>0.19298245614035087</v>
      </c>
    </row>
    <row r="82" spans="1:17" outlineLevel="1" x14ac:dyDescent="0.35">
      <c r="A82" s="510"/>
      <c r="B82" s="422">
        <v>2019</v>
      </c>
      <c r="C82" s="406">
        <v>0</v>
      </c>
      <c r="D82" s="406">
        <v>0</v>
      </c>
      <c r="E82" s="406">
        <v>10</v>
      </c>
      <c r="F82" s="366" t="s">
        <v>244</v>
      </c>
      <c r="G82" s="406">
        <v>2</v>
      </c>
      <c r="H82" s="406">
        <v>0</v>
      </c>
      <c r="I82" s="406">
        <v>39</v>
      </c>
      <c r="J82" s="366" t="s">
        <v>244</v>
      </c>
      <c r="K82" s="406">
        <v>0</v>
      </c>
      <c r="L82" s="406">
        <v>0</v>
      </c>
      <c r="M82" s="406">
        <v>52</v>
      </c>
      <c r="N82" s="366" t="s">
        <v>244</v>
      </c>
      <c r="O82" s="366">
        <v>0.67123287671232879</v>
      </c>
    </row>
    <row r="83" spans="1:17" outlineLevel="1" x14ac:dyDescent="0.35">
      <c r="A83" s="511"/>
      <c r="B83" s="425">
        <v>2015</v>
      </c>
      <c r="C83" s="397" t="s">
        <v>244</v>
      </c>
      <c r="D83" s="397" t="s">
        <v>244</v>
      </c>
      <c r="E83" s="397" t="s">
        <v>244</v>
      </c>
      <c r="F83" s="366" t="s">
        <v>244</v>
      </c>
      <c r="G83" s="397" t="s">
        <v>244</v>
      </c>
      <c r="H83" s="397" t="s">
        <v>244</v>
      </c>
      <c r="I83" s="397" t="s">
        <v>244</v>
      </c>
      <c r="J83" s="427" t="s">
        <v>244</v>
      </c>
      <c r="K83" s="426">
        <v>0</v>
      </c>
      <c r="L83" s="397" t="s">
        <v>244</v>
      </c>
      <c r="M83" s="426">
        <v>0</v>
      </c>
      <c r="N83" s="397" t="s">
        <v>244</v>
      </c>
      <c r="O83" s="397" t="s">
        <v>244</v>
      </c>
    </row>
    <row r="84" spans="1:17" outlineLevel="1" x14ac:dyDescent="0.35">
      <c r="A84" s="510" t="s">
        <v>298</v>
      </c>
      <c r="B84" s="433">
        <v>2022</v>
      </c>
      <c r="C84" s="435">
        <v>0</v>
      </c>
      <c r="D84" s="435">
        <v>0.2</v>
      </c>
      <c r="E84" s="434">
        <v>0</v>
      </c>
      <c r="F84" s="408">
        <v>4</v>
      </c>
      <c r="G84" s="408">
        <v>3</v>
      </c>
      <c r="H84" s="437">
        <v>0</v>
      </c>
      <c r="I84" s="435">
        <v>3.3</v>
      </c>
      <c r="J84" s="435">
        <v>11</v>
      </c>
      <c r="K84" s="435">
        <v>0</v>
      </c>
      <c r="L84" s="435">
        <v>0</v>
      </c>
      <c r="M84" s="435">
        <v>22.5</v>
      </c>
      <c r="N84" s="403">
        <v>1.61</v>
      </c>
      <c r="O84" s="403">
        <v>0.25</v>
      </c>
    </row>
    <row r="85" spans="1:17" outlineLevel="1" x14ac:dyDescent="0.35">
      <c r="A85" s="510"/>
      <c r="B85" s="422">
        <v>2021</v>
      </c>
      <c r="C85" s="406">
        <v>0</v>
      </c>
      <c r="D85" s="406">
        <v>0</v>
      </c>
      <c r="E85" s="406">
        <v>0</v>
      </c>
      <c r="F85" s="366">
        <v>11</v>
      </c>
      <c r="G85" s="406">
        <v>10</v>
      </c>
      <c r="H85" s="406">
        <v>0</v>
      </c>
      <c r="I85" s="406">
        <v>3</v>
      </c>
      <c r="J85" s="366">
        <v>8</v>
      </c>
      <c r="K85" s="406">
        <v>0</v>
      </c>
      <c r="L85" s="406">
        <v>0</v>
      </c>
      <c r="M85" s="406">
        <v>32</v>
      </c>
      <c r="N85" s="391">
        <v>1.8823529411764706</v>
      </c>
      <c r="O85" s="391">
        <v>0.17647058823529413</v>
      </c>
    </row>
    <row r="86" spans="1:17" outlineLevel="1" x14ac:dyDescent="0.35">
      <c r="A86" s="510"/>
      <c r="B86" s="422">
        <v>2020</v>
      </c>
      <c r="C86" s="406">
        <v>0</v>
      </c>
      <c r="D86" s="406">
        <v>0</v>
      </c>
      <c r="E86" s="406">
        <v>0</v>
      </c>
      <c r="F86" s="366" t="s">
        <v>244</v>
      </c>
      <c r="G86" s="406">
        <v>8</v>
      </c>
      <c r="H86" s="406">
        <v>0</v>
      </c>
      <c r="I86" s="406">
        <v>5</v>
      </c>
      <c r="J86" s="366" t="s">
        <v>244</v>
      </c>
      <c r="K86" s="406">
        <v>0</v>
      </c>
      <c r="L86" s="406">
        <v>0</v>
      </c>
      <c r="M86" s="406">
        <v>14</v>
      </c>
      <c r="N86" s="366" t="s">
        <v>244</v>
      </c>
      <c r="O86" s="366">
        <v>0.2</v>
      </c>
    </row>
    <row r="87" spans="1:17" outlineLevel="1" x14ac:dyDescent="0.35">
      <c r="A87" s="510"/>
      <c r="B87" s="422">
        <v>2019</v>
      </c>
      <c r="C87" s="406">
        <v>0</v>
      </c>
      <c r="D87" s="406">
        <v>0</v>
      </c>
      <c r="E87" s="406">
        <v>34</v>
      </c>
      <c r="F87" s="366" t="s">
        <v>244</v>
      </c>
      <c r="G87" s="406">
        <v>8</v>
      </c>
      <c r="H87" s="406">
        <v>0</v>
      </c>
      <c r="I87" s="406">
        <v>17</v>
      </c>
      <c r="J87" s="366" t="s">
        <v>244</v>
      </c>
      <c r="K87" s="406">
        <v>0</v>
      </c>
      <c r="L87" s="406">
        <v>0</v>
      </c>
      <c r="M87" s="406">
        <v>59</v>
      </c>
      <c r="N87" s="366" t="s">
        <v>244</v>
      </c>
      <c r="O87" s="366">
        <v>2.125</v>
      </c>
    </row>
    <row r="88" spans="1:17" outlineLevel="1" x14ac:dyDescent="0.35">
      <c r="A88" s="511"/>
      <c r="B88" s="425">
        <v>2015</v>
      </c>
      <c r="C88" s="397" t="s">
        <v>244</v>
      </c>
      <c r="D88" s="397" t="s">
        <v>244</v>
      </c>
      <c r="E88" s="397" t="s">
        <v>244</v>
      </c>
      <c r="F88" s="366" t="s">
        <v>244</v>
      </c>
      <c r="G88" s="397" t="s">
        <v>244</v>
      </c>
      <c r="H88" s="397" t="s">
        <v>244</v>
      </c>
      <c r="I88" s="397" t="s">
        <v>244</v>
      </c>
      <c r="J88" s="427" t="s">
        <v>244</v>
      </c>
      <c r="K88" s="426">
        <v>0</v>
      </c>
      <c r="L88" s="397" t="s">
        <v>244</v>
      </c>
      <c r="M88" s="426">
        <v>0</v>
      </c>
      <c r="N88" s="397" t="s">
        <v>244</v>
      </c>
      <c r="O88" s="397" t="s">
        <v>244</v>
      </c>
    </row>
    <row r="89" spans="1:17" outlineLevel="1" x14ac:dyDescent="0.35">
      <c r="A89" s="510" t="s">
        <v>297</v>
      </c>
      <c r="B89" s="433">
        <v>2022</v>
      </c>
      <c r="C89" s="435">
        <v>12</v>
      </c>
      <c r="D89" s="435">
        <v>1</v>
      </c>
      <c r="E89" s="434">
        <v>0</v>
      </c>
      <c r="F89" s="408">
        <v>205</v>
      </c>
      <c r="G89" s="408">
        <v>12</v>
      </c>
      <c r="H89" s="437">
        <v>0</v>
      </c>
      <c r="I89" s="435">
        <v>13</v>
      </c>
      <c r="J89" s="435">
        <v>46</v>
      </c>
      <c r="K89" s="435">
        <v>0</v>
      </c>
      <c r="L89" s="435">
        <v>0</v>
      </c>
      <c r="M89" s="435">
        <v>281.10000000000002</v>
      </c>
      <c r="N89" s="403">
        <v>4.9844827586206897</v>
      </c>
      <c r="O89" s="403">
        <v>0.46724137931034487</v>
      </c>
    </row>
    <row r="90" spans="1:17" outlineLevel="1" x14ac:dyDescent="0.35">
      <c r="A90" s="510"/>
      <c r="B90" s="422">
        <v>2021</v>
      </c>
      <c r="C90" s="406">
        <v>11.4</v>
      </c>
      <c r="D90" s="406">
        <v>0</v>
      </c>
      <c r="E90" s="406">
        <v>0</v>
      </c>
      <c r="F90" s="366">
        <v>246</v>
      </c>
      <c r="G90" s="406">
        <v>11</v>
      </c>
      <c r="H90" s="406">
        <v>0</v>
      </c>
      <c r="I90" s="406">
        <v>5</v>
      </c>
      <c r="J90" s="366">
        <v>21</v>
      </c>
      <c r="K90" s="406">
        <v>0</v>
      </c>
      <c r="L90" s="406">
        <v>0</v>
      </c>
      <c r="M90" s="406">
        <v>294</v>
      </c>
      <c r="N90" s="391">
        <v>6.6909090909090905</v>
      </c>
      <c r="O90" s="391">
        <v>0.37272727272727268</v>
      </c>
    </row>
    <row r="91" spans="1:17" outlineLevel="1" x14ac:dyDescent="0.35">
      <c r="A91" s="510"/>
      <c r="B91" s="422">
        <v>2020</v>
      </c>
      <c r="C91" s="406">
        <v>11</v>
      </c>
      <c r="D91" s="406">
        <v>0</v>
      </c>
      <c r="E91" s="406">
        <v>0</v>
      </c>
      <c r="F91" s="366" t="s">
        <v>244</v>
      </c>
      <c r="G91" s="406">
        <v>8</v>
      </c>
      <c r="H91" s="406">
        <v>0</v>
      </c>
      <c r="I91" s="406">
        <v>13</v>
      </c>
      <c r="J91" s="366" t="s">
        <v>244</v>
      </c>
      <c r="K91" s="406">
        <v>0</v>
      </c>
      <c r="L91" s="406">
        <v>0</v>
      </c>
      <c r="M91" s="406">
        <v>32</v>
      </c>
      <c r="N91" s="366" t="s">
        <v>244</v>
      </c>
      <c r="O91" s="366">
        <v>0.39344262295081966</v>
      </c>
    </row>
    <row r="92" spans="1:17" outlineLevel="1" x14ac:dyDescent="0.35">
      <c r="A92" s="510"/>
      <c r="B92" s="422">
        <v>2019</v>
      </c>
      <c r="C92" s="406">
        <v>7</v>
      </c>
      <c r="D92" s="406">
        <v>0</v>
      </c>
      <c r="E92" s="406">
        <v>28</v>
      </c>
      <c r="F92" s="366" t="s">
        <v>244</v>
      </c>
      <c r="G92" s="406">
        <v>7</v>
      </c>
      <c r="H92" s="406">
        <v>0</v>
      </c>
      <c r="I92" s="406">
        <v>33</v>
      </c>
      <c r="J92" s="366" t="s">
        <v>244</v>
      </c>
      <c r="K92" s="406">
        <v>0</v>
      </c>
      <c r="L92" s="406">
        <v>0</v>
      </c>
      <c r="M92" s="406">
        <v>76</v>
      </c>
      <c r="N92" s="370" t="s">
        <v>244</v>
      </c>
      <c r="O92" s="370">
        <v>1.2142857142857142</v>
      </c>
    </row>
    <row r="93" spans="1:17" outlineLevel="1" x14ac:dyDescent="0.35">
      <c r="A93" s="511"/>
      <c r="B93" s="425">
        <v>2015</v>
      </c>
      <c r="C93" s="397" t="s">
        <v>244</v>
      </c>
      <c r="D93" s="397" t="s">
        <v>244</v>
      </c>
      <c r="E93" s="397" t="s">
        <v>244</v>
      </c>
      <c r="F93" s="366" t="s">
        <v>244</v>
      </c>
      <c r="G93" s="397" t="s">
        <v>244</v>
      </c>
      <c r="H93" s="397" t="s">
        <v>244</v>
      </c>
      <c r="I93" s="397" t="s">
        <v>244</v>
      </c>
      <c r="J93" s="427" t="s">
        <v>244</v>
      </c>
      <c r="K93" s="426">
        <v>0</v>
      </c>
      <c r="L93" s="397" t="s">
        <v>244</v>
      </c>
      <c r="M93" s="426">
        <v>0</v>
      </c>
      <c r="N93" s="397" t="s">
        <v>244</v>
      </c>
      <c r="O93" s="397" t="s">
        <v>244</v>
      </c>
    </row>
    <row r="94" spans="1:17" outlineLevel="1" x14ac:dyDescent="0.35">
      <c r="A94" s="510" t="s">
        <v>296</v>
      </c>
      <c r="B94" s="433">
        <v>2022</v>
      </c>
      <c r="C94" s="435">
        <v>79</v>
      </c>
      <c r="D94" s="435">
        <v>753</v>
      </c>
      <c r="E94" s="434">
        <v>0</v>
      </c>
      <c r="F94" s="408">
        <v>3913</v>
      </c>
      <c r="G94" s="408">
        <v>2305</v>
      </c>
      <c r="H94" s="435">
        <v>10</v>
      </c>
      <c r="I94" s="435">
        <v>909.1</v>
      </c>
      <c r="J94" s="435">
        <v>1857</v>
      </c>
      <c r="K94" s="435">
        <v>0</v>
      </c>
      <c r="L94" s="435">
        <v>0</v>
      </c>
      <c r="M94" s="435">
        <v>9825.1</v>
      </c>
      <c r="N94" s="403">
        <v>1.5820479793914024</v>
      </c>
      <c r="O94" s="403">
        <v>0.2803252294316535</v>
      </c>
    </row>
    <row r="95" spans="1:17" outlineLevel="1" x14ac:dyDescent="0.35">
      <c r="A95" s="510"/>
      <c r="B95" s="422">
        <v>2021</v>
      </c>
      <c r="C95" s="366">
        <v>78.5</v>
      </c>
      <c r="D95" s="366">
        <v>781</v>
      </c>
      <c r="E95" s="366">
        <v>0</v>
      </c>
      <c r="F95" s="366">
        <v>2846</v>
      </c>
      <c r="G95" s="366">
        <v>1754</v>
      </c>
      <c r="H95" s="366">
        <v>6</v>
      </c>
      <c r="I95" s="366">
        <v>119</v>
      </c>
      <c r="J95" s="366">
        <v>1851</v>
      </c>
      <c r="K95" s="366">
        <v>0</v>
      </c>
      <c r="L95" s="366">
        <v>141</v>
      </c>
      <c r="M95" s="366">
        <v>7576</v>
      </c>
      <c r="N95" s="391">
        <v>1.3927389705882354</v>
      </c>
      <c r="O95" s="391">
        <v>0.17987132352941176</v>
      </c>
    </row>
    <row r="96" spans="1:17" outlineLevel="1" x14ac:dyDescent="0.35">
      <c r="A96" s="510"/>
      <c r="B96" s="422">
        <v>2020</v>
      </c>
      <c r="C96" s="366">
        <v>85</v>
      </c>
      <c r="D96" s="366">
        <v>1196</v>
      </c>
      <c r="E96" s="366">
        <v>0</v>
      </c>
      <c r="F96" s="366" t="s">
        <v>244</v>
      </c>
      <c r="G96" s="366">
        <v>1633</v>
      </c>
      <c r="H96" s="366">
        <v>8</v>
      </c>
      <c r="I96" s="366">
        <v>1078</v>
      </c>
      <c r="J96" s="366" t="s">
        <v>244</v>
      </c>
      <c r="K96" s="366">
        <v>0</v>
      </c>
      <c r="L96" s="366">
        <v>188</v>
      </c>
      <c r="M96" s="366">
        <v>4187</v>
      </c>
      <c r="N96" s="366" t="s">
        <v>244</v>
      </c>
      <c r="O96" s="366">
        <v>0.4735046166198314</v>
      </c>
      <c r="P96" s="223"/>
      <c r="Q96" s="223"/>
    </row>
    <row r="97" spans="1:17" outlineLevel="1" x14ac:dyDescent="0.35">
      <c r="A97" s="510"/>
      <c r="B97" s="422">
        <v>2019</v>
      </c>
      <c r="C97" s="406">
        <v>162</v>
      </c>
      <c r="D97" s="406">
        <v>1775</v>
      </c>
      <c r="E97" s="406">
        <v>0</v>
      </c>
      <c r="F97" s="366" t="s">
        <v>244</v>
      </c>
      <c r="G97" s="406">
        <v>2762</v>
      </c>
      <c r="H97" s="406">
        <v>18</v>
      </c>
      <c r="I97" s="406">
        <v>4627</v>
      </c>
      <c r="J97" s="366" t="s">
        <v>244</v>
      </c>
      <c r="K97" s="406">
        <v>0</v>
      </c>
      <c r="L97" s="406">
        <v>306</v>
      </c>
      <c r="M97" s="406">
        <v>9650</v>
      </c>
      <c r="N97" s="366" t="s">
        <v>244</v>
      </c>
      <c r="O97" s="366">
        <v>1.1463499825358017</v>
      </c>
      <c r="P97" s="223"/>
      <c r="Q97" s="223"/>
    </row>
    <row r="98" spans="1:17" outlineLevel="1" x14ac:dyDescent="0.35">
      <c r="A98" s="511"/>
      <c r="B98" s="425">
        <v>2015</v>
      </c>
      <c r="C98" s="426">
        <v>653</v>
      </c>
      <c r="D98" s="397" t="s">
        <v>244</v>
      </c>
      <c r="E98" s="426">
        <v>9581</v>
      </c>
      <c r="F98" s="366" t="s">
        <v>244</v>
      </c>
      <c r="G98" s="397" t="s">
        <v>244</v>
      </c>
      <c r="H98" s="397" t="s">
        <v>244</v>
      </c>
      <c r="I98" s="397" t="s">
        <v>244</v>
      </c>
      <c r="J98" s="427" t="s">
        <v>244</v>
      </c>
      <c r="K98" s="426">
        <v>0</v>
      </c>
      <c r="L98" s="397" t="s">
        <v>244</v>
      </c>
      <c r="M98" s="426">
        <v>10234</v>
      </c>
      <c r="N98" s="397" t="s">
        <v>244</v>
      </c>
      <c r="O98" s="397">
        <v>2.1577060931899643</v>
      </c>
      <c r="P98" s="223"/>
      <c r="Q98" s="223"/>
    </row>
    <row r="99" spans="1:17" outlineLevel="1" x14ac:dyDescent="0.35">
      <c r="A99" s="510" t="s">
        <v>295</v>
      </c>
      <c r="B99" s="433">
        <v>2022</v>
      </c>
      <c r="C99" s="435">
        <v>0</v>
      </c>
      <c r="D99" s="435">
        <v>1.4</v>
      </c>
      <c r="E99" s="434">
        <v>0</v>
      </c>
      <c r="F99" s="408">
        <v>993</v>
      </c>
      <c r="G99" s="408">
        <v>13.81</v>
      </c>
      <c r="H99" s="435">
        <v>0</v>
      </c>
      <c r="I99" s="435">
        <v>18.3</v>
      </c>
      <c r="J99" s="435">
        <v>57</v>
      </c>
      <c r="K99" s="435">
        <v>0</v>
      </c>
      <c r="L99" s="435">
        <v>0</v>
      </c>
      <c r="M99" s="435">
        <v>1084</v>
      </c>
      <c r="N99" s="405">
        <v>15.04875</v>
      </c>
      <c r="O99" s="405">
        <v>0.27361111111111108</v>
      </c>
      <c r="P99" s="223"/>
      <c r="Q99" s="223"/>
    </row>
    <row r="100" spans="1:17" outlineLevel="1" x14ac:dyDescent="0.35">
      <c r="A100" s="510"/>
      <c r="B100" s="422">
        <v>2021</v>
      </c>
      <c r="C100" s="406">
        <v>0</v>
      </c>
      <c r="D100" s="406">
        <v>0</v>
      </c>
      <c r="E100" s="406">
        <v>0</v>
      </c>
      <c r="F100" s="366">
        <v>1316</v>
      </c>
      <c r="G100" s="406">
        <v>32</v>
      </c>
      <c r="H100" s="406">
        <v>0</v>
      </c>
      <c r="I100" s="406">
        <v>18</v>
      </c>
      <c r="J100" s="366">
        <v>52</v>
      </c>
      <c r="K100" s="406">
        <v>0</v>
      </c>
      <c r="L100" s="406">
        <v>0</v>
      </c>
      <c r="M100" s="406">
        <v>1418</v>
      </c>
      <c r="N100" s="391">
        <v>13.009174311926605</v>
      </c>
      <c r="O100" s="391">
        <v>0.16513761467889909</v>
      </c>
      <c r="P100" s="223"/>
      <c r="Q100" s="223"/>
    </row>
    <row r="101" spans="1:17" outlineLevel="1" x14ac:dyDescent="0.35">
      <c r="A101" s="510"/>
      <c r="B101" s="422">
        <v>2020</v>
      </c>
      <c r="C101" s="406">
        <v>0</v>
      </c>
      <c r="D101" s="406">
        <v>0</v>
      </c>
      <c r="E101" s="406">
        <v>0</v>
      </c>
      <c r="F101" s="366" t="s">
        <v>244</v>
      </c>
      <c r="G101" s="406">
        <v>19</v>
      </c>
      <c r="H101" s="406">
        <v>0</v>
      </c>
      <c r="I101" s="406">
        <v>31</v>
      </c>
      <c r="J101" s="366" t="s">
        <v>244</v>
      </c>
      <c r="K101" s="406">
        <v>0</v>
      </c>
      <c r="L101" s="406">
        <v>0</v>
      </c>
      <c r="M101" s="406">
        <v>49</v>
      </c>
      <c r="N101" s="366" t="s">
        <v>244</v>
      </c>
      <c r="O101" s="366">
        <v>0.24603174603174602</v>
      </c>
    </row>
    <row r="102" spans="1:17" outlineLevel="1" x14ac:dyDescent="0.35">
      <c r="A102" s="510"/>
      <c r="B102" s="422">
        <v>2019</v>
      </c>
      <c r="C102" s="406">
        <v>0</v>
      </c>
      <c r="D102" s="406">
        <v>0</v>
      </c>
      <c r="E102" s="406">
        <v>0</v>
      </c>
      <c r="F102" s="366" t="s">
        <v>244</v>
      </c>
      <c r="G102" s="406">
        <v>19</v>
      </c>
      <c r="H102" s="406">
        <v>0</v>
      </c>
      <c r="I102" s="406">
        <v>89</v>
      </c>
      <c r="J102" s="366" t="s">
        <v>244</v>
      </c>
      <c r="K102" s="406">
        <v>0</v>
      </c>
      <c r="L102" s="406">
        <v>0</v>
      </c>
      <c r="M102" s="406">
        <v>108</v>
      </c>
      <c r="N102" s="366" t="s">
        <v>244</v>
      </c>
      <c r="O102" s="366">
        <v>0.68992248062015504</v>
      </c>
    </row>
    <row r="103" spans="1:17" outlineLevel="1" x14ac:dyDescent="0.35">
      <c r="A103" s="511"/>
      <c r="B103" s="425">
        <v>2015</v>
      </c>
      <c r="C103" s="426">
        <v>0</v>
      </c>
      <c r="D103" s="397" t="s">
        <v>244</v>
      </c>
      <c r="E103" s="426">
        <v>40</v>
      </c>
      <c r="F103" s="427" t="s">
        <v>244</v>
      </c>
      <c r="G103" s="397" t="s">
        <v>244</v>
      </c>
      <c r="H103" s="397" t="s">
        <v>244</v>
      </c>
      <c r="I103" s="397" t="s">
        <v>244</v>
      </c>
      <c r="J103" s="427" t="s">
        <v>244</v>
      </c>
      <c r="K103" s="426">
        <v>0</v>
      </c>
      <c r="L103" s="397" t="s">
        <v>244</v>
      </c>
      <c r="M103" s="426">
        <v>40</v>
      </c>
      <c r="N103" s="397" t="s">
        <v>244</v>
      </c>
      <c r="O103" s="397">
        <v>0.43010752688172044</v>
      </c>
    </row>
    <row r="104" spans="1:17" x14ac:dyDescent="0.35">
      <c r="A104" s="499" t="s">
        <v>245</v>
      </c>
      <c r="B104" s="433">
        <v>2022</v>
      </c>
      <c r="C104" s="435">
        <v>249</v>
      </c>
      <c r="D104" s="435">
        <v>769.3</v>
      </c>
      <c r="E104" s="435">
        <v>0</v>
      </c>
      <c r="F104" s="435">
        <v>6701</v>
      </c>
      <c r="G104" s="435">
        <v>2628</v>
      </c>
      <c r="H104" s="435">
        <v>18</v>
      </c>
      <c r="I104" s="435">
        <v>1168</v>
      </c>
      <c r="J104" s="435">
        <v>2905</v>
      </c>
      <c r="K104" s="435">
        <v>0</v>
      </c>
      <c r="L104" s="435">
        <v>0</v>
      </c>
      <c r="M104" s="435">
        <v>14438</v>
      </c>
      <c r="N104" s="405">
        <v>1.9136249171636845</v>
      </c>
      <c r="O104" s="405">
        <v>0.28976805831676611</v>
      </c>
    </row>
    <row r="105" spans="1:17" x14ac:dyDescent="0.35">
      <c r="A105" s="499"/>
      <c r="B105" s="422">
        <v>2021</v>
      </c>
      <c r="C105" s="406">
        <v>182.1</v>
      </c>
      <c r="D105" s="406">
        <v>788</v>
      </c>
      <c r="E105" s="406">
        <v>0</v>
      </c>
      <c r="F105" s="366">
        <v>5445</v>
      </c>
      <c r="G105" s="406">
        <v>2095</v>
      </c>
      <c r="H105" s="406">
        <v>8</v>
      </c>
      <c r="I105" s="406">
        <v>262</v>
      </c>
      <c r="J105" s="366">
        <v>2518</v>
      </c>
      <c r="K105" s="406">
        <v>0</v>
      </c>
      <c r="L105" s="406">
        <v>141</v>
      </c>
      <c r="M105" s="406">
        <v>11439</v>
      </c>
      <c r="N105" s="391">
        <v>1.6731168641216909</v>
      </c>
      <c r="O105" s="391">
        <v>0.18021061869240892</v>
      </c>
    </row>
    <row r="106" spans="1:17" x14ac:dyDescent="0.35">
      <c r="A106" s="499"/>
      <c r="B106" s="422">
        <v>2020</v>
      </c>
      <c r="C106" s="406">
        <v>226.2</v>
      </c>
      <c r="D106" s="406">
        <v>1203</v>
      </c>
      <c r="E106" s="406">
        <v>0</v>
      </c>
      <c r="F106" s="366" t="s">
        <v>244</v>
      </c>
      <c r="G106" s="406">
        <v>1927</v>
      </c>
      <c r="H106" s="406">
        <v>9</v>
      </c>
      <c r="I106" s="406">
        <v>1317</v>
      </c>
      <c r="J106" s="366" t="s">
        <v>244</v>
      </c>
      <c r="K106" s="406">
        <v>0</v>
      </c>
      <c r="L106" s="406">
        <v>188</v>
      </c>
      <c r="M106" s="406">
        <v>4871</v>
      </c>
      <c r="N106" s="366" t="s">
        <v>244</v>
      </c>
      <c r="O106" s="380">
        <v>0.42902671457584751</v>
      </c>
    </row>
    <row r="107" spans="1:17" x14ac:dyDescent="0.35">
      <c r="A107" s="499"/>
      <c r="B107" s="422">
        <v>2019</v>
      </c>
      <c r="C107" s="406">
        <v>169</v>
      </c>
      <c r="D107" s="406">
        <v>1781</v>
      </c>
      <c r="E107" s="406">
        <v>72</v>
      </c>
      <c r="F107" s="366" t="s">
        <v>244</v>
      </c>
      <c r="G107" s="406">
        <v>2959</v>
      </c>
      <c r="H107" s="406">
        <v>20</v>
      </c>
      <c r="I107" s="406">
        <v>5266</v>
      </c>
      <c r="J107" s="366" t="s">
        <v>244</v>
      </c>
      <c r="K107" s="406">
        <v>0</v>
      </c>
      <c r="L107" s="406">
        <v>306</v>
      </c>
      <c r="M107" s="406">
        <v>10573</v>
      </c>
      <c r="N107" s="366" t="s">
        <v>244</v>
      </c>
      <c r="O107" s="380">
        <v>1.0390647276874823</v>
      </c>
    </row>
    <row r="108" spans="1:17" x14ac:dyDescent="0.35">
      <c r="A108" s="502"/>
      <c r="B108" s="425">
        <v>2015</v>
      </c>
      <c r="C108" s="426">
        <v>653</v>
      </c>
      <c r="D108" s="397" t="s">
        <v>244</v>
      </c>
      <c r="E108" s="426">
        <v>9880</v>
      </c>
      <c r="F108" s="366" t="s">
        <v>244</v>
      </c>
      <c r="G108" s="397" t="s">
        <v>244</v>
      </c>
      <c r="H108" s="397" t="s">
        <v>244</v>
      </c>
      <c r="I108" s="397" t="s">
        <v>244</v>
      </c>
      <c r="J108" s="427" t="s">
        <v>244</v>
      </c>
      <c r="K108" s="426">
        <v>0</v>
      </c>
      <c r="L108" s="397" t="s">
        <v>244</v>
      </c>
      <c r="M108" s="426">
        <v>10533</v>
      </c>
      <c r="N108" s="397" t="s">
        <v>244</v>
      </c>
      <c r="O108" s="398">
        <v>1.9534495548961424</v>
      </c>
    </row>
    <row r="109" spans="1:17" x14ac:dyDescent="0.35">
      <c r="A109" s="501" t="s">
        <v>243</v>
      </c>
      <c r="B109" s="433">
        <v>2022</v>
      </c>
      <c r="C109" s="408">
        <v>1952</v>
      </c>
      <c r="D109" s="408">
        <v>1355</v>
      </c>
      <c r="E109" s="408">
        <v>398</v>
      </c>
      <c r="F109" s="408">
        <v>269837</v>
      </c>
      <c r="G109" s="408">
        <v>4539</v>
      </c>
      <c r="H109" s="408">
        <v>45</v>
      </c>
      <c r="I109" s="408">
        <v>13826</v>
      </c>
      <c r="J109" s="408">
        <v>36039</v>
      </c>
      <c r="K109" s="435">
        <v>191</v>
      </c>
      <c r="L109" s="408">
        <v>699</v>
      </c>
      <c r="M109" s="408">
        <v>328881</v>
      </c>
      <c r="N109" s="403">
        <v>6.6186556651237671</v>
      </c>
      <c r="O109" s="403">
        <v>0.35665123767357615</v>
      </c>
    </row>
    <row r="110" spans="1:17" x14ac:dyDescent="0.35">
      <c r="A110" s="499"/>
      <c r="B110" s="422">
        <v>2021</v>
      </c>
      <c r="C110" s="406">
        <v>2526.1</v>
      </c>
      <c r="D110" s="406">
        <v>1124</v>
      </c>
      <c r="E110" s="406">
        <v>627</v>
      </c>
      <c r="F110" s="406">
        <v>259011</v>
      </c>
      <c r="G110" s="406">
        <v>4439</v>
      </c>
      <c r="H110" s="406">
        <v>42</v>
      </c>
      <c r="I110" s="406">
        <v>6957</v>
      </c>
      <c r="J110" s="406">
        <v>21716</v>
      </c>
      <c r="K110" s="406">
        <v>141</v>
      </c>
      <c r="L110" s="406">
        <v>151</v>
      </c>
      <c r="M110" s="406">
        <v>296733</v>
      </c>
      <c r="N110" s="391">
        <v>6.3046381676794283</v>
      </c>
      <c r="O110" s="391">
        <v>0.24168401818722646</v>
      </c>
    </row>
    <row r="111" spans="1:17" x14ac:dyDescent="0.35">
      <c r="A111" s="499"/>
      <c r="B111" s="422">
        <v>2020</v>
      </c>
      <c r="C111" s="406">
        <v>2315</v>
      </c>
      <c r="D111" s="406">
        <v>1403</v>
      </c>
      <c r="E111" s="406">
        <v>1124</v>
      </c>
      <c r="F111" s="406">
        <v>189406</v>
      </c>
      <c r="G111" s="406">
        <v>3833</v>
      </c>
      <c r="H111" s="406">
        <v>50</v>
      </c>
      <c r="I111" s="406">
        <v>11559</v>
      </c>
      <c r="J111" s="406">
        <v>23714</v>
      </c>
      <c r="K111" s="406">
        <v>1132</v>
      </c>
      <c r="L111" s="406">
        <v>509</v>
      </c>
      <c r="M111" s="406">
        <v>235044</v>
      </c>
      <c r="N111" s="366" t="s">
        <v>244</v>
      </c>
      <c r="O111" s="380">
        <v>0.38249923644138051</v>
      </c>
    </row>
    <row r="112" spans="1:17" x14ac:dyDescent="0.35">
      <c r="A112" s="499"/>
      <c r="B112" s="422">
        <v>2019</v>
      </c>
      <c r="C112" s="406">
        <v>2664</v>
      </c>
      <c r="D112" s="406">
        <v>2048</v>
      </c>
      <c r="E112" s="430">
        <v>1724</v>
      </c>
      <c r="F112" s="366">
        <v>221311</v>
      </c>
      <c r="G112" s="406">
        <v>5464</v>
      </c>
      <c r="H112" s="406">
        <v>78</v>
      </c>
      <c r="I112" s="406">
        <v>34310</v>
      </c>
      <c r="J112" s="406">
        <v>66778</v>
      </c>
      <c r="K112" s="430">
        <v>1250</v>
      </c>
      <c r="L112" s="406">
        <v>494</v>
      </c>
      <c r="M112" s="406">
        <v>336121</v>
      </c>
      <c r="N112" s="366" t="s">
        <v>244</v>
      </c>
      <c r="O112" s="380">
        <v>0.92956748860064631</v>
      </c>
    </row>
    <row r="113" spans="1:22" x14ac:dyDescent="0.35">
      <c r="A113" s="502"/>
      <c r="B113" s="425">
        <v>2015</v>
      </c>
      <c r="C113" s="426">
        <v>2237</v>
      </c>
      <c r="D113" s="431" t="s">
        <v>244</v>
      </c>
      <c r="E113" s="432">
        <v>15724</v>
      </c>
      <c r="F113" s="397" t="s">
        <v>244</v>
      </c>
      <c r="G113" s="397" t="s">
        <v>244</v>
      </c>
      <c r="H113" s="397" t="s">
        <v>244</v>
      </c>
      <c r="I113" s="426">
        <v>32005</v>
      </c>
      <c r="J113" s="397" t="s">
        <v>244</v>
      </c>
      <c r="K113" s="426">
        <v>1227</v>
      </c>
      <c r="L113" s="397" t="s">
        <v>244</v>
      </c>
      <c r="M113" s="426">
        <v>51193</v>
      </c>
      <c r="N113" s="397" t="s">
        <v>244</v>
      </c>
      <c r="O113" s="398">
        <v>1.4685312679288582</v>
      </c>
    </row>
    <row r="114" spans="1:22" x14ac:dyDescent="0.35">
      <c r="A114" s="516"/>
      <c r="B114" s="516"/>
      <c r="C114" s="516"/>
      <c r="D114" s="516"/>
      <c r="E114" s="516"/>
      <c r="F114" s="516"/>
      <c r="G114" s="516"/>
      <c r="H114" s="516"/>
      <c r="I114" s="516"/>
      <c r="J114" s="516"/>
      <c r="K114" s="516"/>
      <c r="L114" s="516"/>
      <c r="M114" s="516"/>
      <c r="N114" s="516"/>
      <c r="O114" s="222"/>
    </row>
    <row r="115" spans="1:22" ht="147" customHeight="1" x14ac:dyDescent="0.35">
      <c r="A115" s="517" t="s">
        <v>291</v>
      </c>
      <c r="B115" s="517"/>
      <c r="C115" s="517"/>
      <c r="D115" s="517"/>
      <c r="E115" s="517"/>
      <c r="F115" s="517"/>
      <c r="G115" s="517"/>
      <c r="H115" s="517"/>
      <c r="I115" s="517"/>
      <c r="J115" s="517"/>
      <c r="K115" s="517"/>
      <c r="L115" s="517"/>
      <c r="M115" s="517"/>
      <c r="N115" s="517"/>
      <c r="O115" s="517"/>
      <c r="T115" s="505"/>
      <c r="U115" s="505"/>
    </row>
    <row r="116" spans="1:22" x14ac:dyDescent="0.35">
      <c r="F116" s="401"/>
      <c r="T116" s="215"/>
      <c r="U116" s="215"/>
      <c r="V116" s="210"/>
    </row>
    <row r="117" spans="1:22" x14ac:dyDescent="0.35">
      <c r="Q117" s="216"/>
      <c r="R117" s="216"/>
      <c r="T117" s="215"/>
      <c r="U117" s="215"/>
      <c r="V117" s="210"/>
    </row>
    <row r="118" spans="1:22" x14ac:dyDescent="0.35">
      <c r="Q118" s="210"/>
      <c r="R118" s="210"/>
    </row>
  </sheetData>
  <mergeCells count="30">
    <mergeCell ref="F11:M11"/>
    <mergeCell ref="N11:N12"/>
    <mergeCell ref="A9:O9"/>
    <mergeCell ref="A24:A28"/>
    <mergeCell ref="A14:A18"/>
    <mergeCell ref="A19:A23"/>
    <mergeCell ref="A84:A88"/>
    <mergeCell ref="A29:A33"/>
    <mergeCell ref="A34:A38"/>
    <mergeCell ref="A39:A43"/>
    <mergeCell ref="A44:A48"/>
    <mergeCell ref="A49:A53"/>
    <mergeCell ref="A79:A83"/>
    <mergeCell ref="A59:A63"/>
    <mergeCell ref="A64:A68"/>
    <mergeCell ref="A69:A73"/>
    <mergeCell ref="A74:A78"/>
    <mergeCell ref="A7:D7"/>
    <mergeCell ref="A11:A12"/>
    <mergeCell ref="B11:B12"/>
    <mergeCell ref="C11:D11"/>
    <mergeCell ref="A54:A58"/>
    <mergeCell ref="T115:U115"/>
    <mergeCell ref="A89:A93"/>
    <mergeCell ref="A94:A98"/>
    <mergeCell ref="A99:A103"/>
    <mergeCell ref="A104:A108"/>
    <mergeCell ref="A109:A113"/>
    <mergeCell ref="A114:N114"/>
    <mergeCell ref="A115:O115"/>
  </mergeCells>
  <pageMargins left="0.7" right="0.7" top="0.75" bottom="0.75" header="0.3" footer="0.3"/>
  <pageSetup paperSize="9" orientation="portrait" r:id="rId1"/>
  <headerFooter>
    <oddFooter>&amp;L&amp;1#&amp;"Tahoma"&amp;9&amp;KCF022BC2 – Usage restreint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8BE7F-01CE-4860-B52F-C73C43756682}">
  <dimension ref="A4:T19"/>
  <sheetViews>
    <sheetView showGridLines="0" zoomScale="80" zoomScaleNormal="80" workbookViewId="0">
      <selection activeCell="C2" sqref="C2"/>
    </sheetView>
  </sheetViews>
  <sheetFormatPr baseColWidth="10" defaultColWidth="11.453125" defaultRowHeight="14.5" x14ac:dyDescent="0.35"/>
  <cols>
    <col min="1" max="1" width="39.54296875" style="224" bestFit="1" customWidth="1"/>
    <col min="2" max="2" width="3.453125" style="224" bestFit="1" customWidth="1"/>
    <col min="3" max="3" width="8.26953125" style="224" bestFit="1" customWidth="1"/>
    <col min="4" max="4" width="9.1796875" style="224" customWidth="1"/>
    <col min="5" max="5" width="7.453125" style="224" customWidth="1"/>
    <col min="6" max="6" width="4.26953125" style="224" customWidth="1"/>
    <col min="7" max="7" width="4.7265625" style="224" customWidth="1"/>
    <col min="8" max="8" width="4.54296875" style="224" customWidth="1"/>
    <col min="9" max="9" width="4.453125" style="224" customWidth="1"/>
    <col min="10" max="10" width="4.81640625" style="224" customWidth="1"/>
    <col min="11" max="11" width="7.54296875" style="224" customWidth="1"/>
    <col min="12" max="12" width="7" style="224" customWidth="1"/>
    <col min="13" max="13" width="5.7265625" style="224" customWidth="1"/>
    <col min="14" max="14" width="7" style="224" customWidth="1"/>
    <col min="15" max="15" width="7.81640625" style="224" customWidth="1"/>
    <col min="16" max="16" width="6" style="224" customWidth="1"/>
    <col min="17" max="17" width="4.453125" style="224" customWidth="1"/>
    <col min="18" max="20" width="11.1796875" style="224" customWidth="1"/>
    <col min="21" max="16384" width="11.453125" style="224"/>
  </cols>
  <sheetData>
    <row r="4" spans="1:20" ht="15" thickBot="1" x14ac:dyDescent="0.4"/>
    <row r="5" spans="1:20" ht="15" thickBot="1" x14ac:dyDescent="0.4">
      <c r="E5" s="522" t="s">
        <v>340</v>
      </c>
      <c r="F5" s="523"/>
      <c r="G5" s="523"/>
      <c r="H5" s="523"/>
      <c r="I5" s="523"/>
      <c r="J5" s="524"/>
      <c r="K5" s="518" t="s">
        <v>339</v>
      </c>
      <c r="L5" s="519"/>
      <c r="M5" s="519"/>
      <c r="N5" s="519"/>
      <c r="O5" s="519"/>
      <c r="P5" s="520"/>
    </row>
    <row r="6" spans="1:20" ht="170.5" thickBot="1" x14ac:dyDescent="0.4">
      <c r="A6" s="247" t="s">
        <v>338</v>
      </c>
      <c r="B6" s="243" t="s">
        <v>337</v>
      </c>
      <c r="C6" s="439" t="s">
        <v>363</v>
      </c>
      <c r="D6" s="243" t="s">
        <v>336</v>
      </c>
      <c r="E6" s="246" t="s">
        <v>335</v>
      </c>
      <c r="F6" s="246" t="s">
        <v>334</v>
      </c>
      <c r="G6" s="246" t="s">
        <v>333</v>
      </c>
      <c r="H6" s="246" t="s">
        <v>332</v>
      </c>
      <c r="I6" s="246" t="s">
        <v>331</v>
      </c>
      <c r="J6" s="246" t="s">
        <v>330</v>
      </c>
      <c r="K6" s="246" t="s">
        <v>335</v>
      </c>
      <c r="L6" s="246" t="s">
        <v>334</v>
      </c>
      <c r="M6" s="246" t="s">
        <v>333</v>
      </c>
      <c r="N6" s="246" t="s">
        <v>332</v>
      </c>
      <c r="O6" s="246" t="s">
        <v>331</v>
      </c>
      <c r="P6" s="246" t="s">
        <v>330</v>
      </c>
      <c r="Q6" s="245" t="s">
        <v>329</v>
      </c>
      <c r="R6" s="244" t="s">
        <v>328</v>
      </c>
      <c r="S6" s="243" t="s">
        <v>327</v>
      </c>
      <c r="T6" s="243" t="s">
        <v>326</v>
      </c>
    </row>
    <row r="7" spans="1:20" ht="15" thickBot="1" x14ac:dyDescent="0.4">
      <c r="A7" s="231" t="s">
        <v>325</v>
      </c>
    </row>
    <row r="8" spans="1:20" ht="29" x14ac:dyDescent="0.35">
      <c r="A8" s="229" t="s">
        <v>324</v>
      </c>
      <c r="B8" s="226"/>
      <c r="C8" s="226"/>
      <c r="D8" s="226"/>
      <c r="E8" s="226"/>
      <c r="F8" s="226"/>
      <c r="G8" s="233"/>
      <c r="H8" s="233"/>
      <c r="I8" s="233"/>
      <c r="J8" s="233"/>
      <c r="K8" s="226"/>
      <c r="L8" s="226"/>
      <c r="M8" s="226"/>
      <c r="N8" s="226"/>
      <c r="O8" s="226"/>
      <c r="P8" s="226"/>
      <c r="Q8" s="239"/>
      <c r="R8" s="242"/>
      <c r="S8" s="226"/>
      <c r="T8" s="226"/>
    </row>
    <row r="9" spans="1:20" ht="29" x14ac:dyDescent="0.35">
      <c r="A9" s="237" t="s">
        <v>317</v>
      </c>
      <c r="B9" s="236" t="s">
        <v>316</v>
      </c>
      <c r="C9" s="226">
        <v>33.799999999999997</v>
      </c>
      <c r="D9" s="273">
        <v>7.0000000000000001E-3</v>
      </c>
      <c r="E9" s="241">
        <v>1</v>
      </c>
      <c r="F9" s="241"/>
      <c r="G9" s="240"/>
      <c r="H9" s="240"/>
      <c r="I9" s="240"/>
      <c r="J9" s="240"/>
      <c r="K9" s="226" t="s">
        <v>244</v>
      </c>
      <c r="L9" s="226" t="s">
        <v>323</v>
      </c>
      <c r="M9" s="226" t="s">
        <v>244</v>
      </c>
      <c r="N9" s="226" t="s">
        <v>323</v>
      </c>
      <c r="O9" s="226" t="s">
        <v>244</v>
      </c>
      <c r="P9" s="226" t="s">
        <v>244</v>
      </c>
      <c r="Q9" s="239" t="s">
        <v>323</v>
      </c>
      <c r="R9" s="277">
        <v>7.0000000000000001E-3</v>
      </c>
      <c r="S9" s="226" t="s">
        <v>322</v>
      </c>
      <c r="T9" s="226"/>
    </row>
    <row r="10" spans="1:20" ht="43.5" x14ac:dyDescent="0.35">
      <c r="A10" s="229" t="s">
        <v>321</v>
      </c>
      <c r="B10" s="227"/>
      <c r="C10" s="226">
        <v>33.799999999999997</v>
      </c>
      <c r="D10" s="273">
        <v>7.0000000000000001E-3</v>
      </c>
      <c r="E10" s="241"/>
      <c r="F10" s="241"/>
      <c r="G10" s="240"/>
      <c r="H10" s="240"/>
      <c r="I10" s="240"/>
      <c r="J10" s="240"/>
      <c r="K10" s="226"/>
      <c r="L10" s="226"/>
      <c r="M10" s="226"/>
      <c r="N10" s="226"/>
      <c r="O10" s="226"/>
      <c r="P10" s="226"/>
      <c r="Q10" s="239"/>
      <c r="R10" s="277">
        <v>7.0000000000000001E-3</v>
      </c>
      <c r="S10" s="226"/>
      <c r="T10" s="226"/>
    </row>
    <row r="11" spans="1:20" ht="43.5" x14ac:dyDescent="0.35">
      <c r="A11" s="229" t="s">
        <v>320</v>
      </c>
      <c r="B11" s="227"/>
      <c r="C11" s="226"/>
      <c r="D11" s="274"/>
      <c r="E11" s="226"/>
      <c r="F11" s="226"/>
      <c r="G11" s="233"/>
      <c r="H11" s="233"/>
      <c r="I11" s="233"/>
      <c r="J11" s="233"/>
      <c r="K11" s="226"/>
      <c r="L11" s="226"/>
      <c r="M11" s="226"/>
      <c r="N11" s="226"/>
      <c r="O11" s="226"/>
      <c r="P11" s="226"/>
      <c r="Q11" s="239"/>
      <c r="R11" s="238"/>
      <c r="S11" s="226"/>
      <c r="T11" s="226"/>
    </row>
    <row r="12" spans="1:20" x14ac:dyDescent="0.35">
      <c r="A12" s="237" t="s">
        <v>319</v>
      </c>
      <c r="B12" s="236" t="s">
        <v>318</v>
      </c>
      <c r="C12" s="226">
        <v>23.6</v>
      </c>
      <c r="D12" s="275">
        <v>5.0000000000000001E-3</v>
      </c>
      <c r="E12" s="233"/>
      <c r="F12" s="233"/>
      <c r="G12" s="233"/>
      <c r="H12" s="233"/>
      <c r="I12" s="233"/>
      <c r="J12" s="233"/>
      <c r="K12" s="233"/>
      <c r="L12" s="233"/>
      <c r="M12" s="233"/>
      <c r="N12" s="233"/>
      <c r="O12" s="233"/>
      <c r="P12" s="233"/>
      <c r="Q12" s="232"/>
      <c r="R12" s="235"/>
      <c r="S12" s="233"/>
      <c r="T12" s="233"/>
    </row>
    <row r="13" spans="1:20" ht="29" x14ac:dyDescent="0.35">
      <c r="A13" s="237" t="s">
        <v>317</v>
      </c>
      <c r="B13" s="236" t="s">
        <v>316</v>
      </c>
      <c r="C13" s="226">
        <v>0</v>
      </c>
      <c r="D13" s="275">
        <v>0</v>
      </c>
      <c r="E13" s="233"/>
      <c r="F13" s="233"/>
      <c r="G13" s="233"/>
      <c r="H13" s="233"/>
      <c r="I13" s="233"/>
      <c r="J13" s="233"/>
      <c r="K13" s="233"/>
      <c r="L13" s="233"/>
      <c r="M13" s="233"/>
      <c r="N13" s="233"/>
      <c r="O13" s="233"/>
      <c r="P13" s="233"/>
      <c r="Q13" s="232"/>
      <c r="R13" s="235"/>
      <c r="S13" s="233"/>
      <c r="T13" s="233"/>
    </row>
    <row r="14" spans="1:20" ht="58" x14ac:dyDescent="0.35">
      <c r="A14" s="229" t="s">
        <v>315</v>
      </c>
      <c r="B14" s="227"/>
      <c r="C14" s="226">
        <v>23.6</v>
      </c>
      <c r="D14" s="275">
        <v>5.0000000000000001E-3</v>
      </c>
      <c r="E14" s="233"/>
      <c r="F14" s="233"/>
      <c r="G14" s="233"/>
      <c r="H14" s="233"/>
      <c r="I14" s="233"/>
      <c r="J14" s="233"/>
      <c r="K14" s="233"/>
      <c r="L14" s="233"/>
      <c r="M14" s="233"/>
      <c r="N14" s="233"/>
      <c r="O14" s="233"/>
      <c r="P14" s="233"/>
      <c r="Q14" s="232"/>
      <c r="R14" s="234" t="s">
        <v>314</v>
      </c>
      <c r="S14" s="226"/>
      <c r="T14" s="226"/>
    </row>
    <row r="15" spans="1:20" ht="15" thickBot="1" x14ac:dyDescent="0.4">
      <c r="A15" s="228" t="s">
        <v>313</v>
      </c>
      <c r="B15" s="227"/>
      <c r="C15" s="226">
        <v>57.4</v>
      </c>
      <c r="D15" s="274">
        <v>1.0999999999999999E-2</v>
      </c>
      <c r="E15" s="233"/>
      <c r="F15" s="233"/>
      <c r="G15" s="233"/>
      <c r="H15" s="233"/>
      <c r="I15" s="233"/>
      <c r="J15" s="233"/>
      <c r="K15" s="233"/>
      <c r="L15" s="233"/>
      <c r="M15" s="233"/>
      <c r="N15" s="233"/>
      <c r="O15" s="233"/>
      <c r="P15" s="233"/>
      <c r="Q15" s="232"/>
      <c r="R15" s="278">
        <v>1.0999999999999999E-2</v>
      </c>
      <c r="S15" s="226"/>
      <c r="T15" s="226"/>
    </row>
    <row r="16" spans="1:20" x14ac:dyDescent="0.35">
      <c r="A16" s="231" t="s">
        <v>312</v>
      </c>
      <c r="B16" s="230"/>
      <c r="D16" s="276"/>
    </row>
    <row r="17" spans="1:20" ht="29" x14ac:dyDescent="0.35">
      <c r="A17" s="229" t="s">
        <v>311</v>
      </c>
      <c r="B17" s="227"/>
      <c r="C17" s="226">
        <v>5043.7</v>
      </c>
      <c r="D17" s="274">
        <v>0.98899999999999999</v>
      </c>
    </row>
    <row r="18" spans="1:20" x14ac:dyDescent="0.35">
      <c r="A18" s="228" t="s">
        <v>310</v>
      </c>
      <c r="B18" s="227"/>
      <c r="C18" s="226">
        <v>5101.2</v>
      </c>
      <c r="D18" s="275">
        <v>1</v>
      </c>
    </row>
    <row r="19" spans="1:20" ht="41.5" customHeight="1" x14ac:dyDescent="0.35">
      <c r="A19" s="521"/>
      <c r="B19" s="521"/>
      <c r="C19" s="521"/>
      <c r="D19" s="521"/>
      <c r="E19" s="521"/>
      <c r="F19" s="521"/>
      <c r="G19" s="521"/>
      <c r="H19" s="521"/>
      <c r="I19" s="521"/>
      <c r="J19" s="521"/>
      <c r="K19" s="521"/>
      <c r="L19" s="521"/>
      <c r="M19" s="521"/>
      <c r="N19" s="521"/>
      <c r="O19" s="521"/>
      <c r="P19" s="521"/>
      <c r="Q19" s="521"/>
      <c r="R19" s="521"/>
      <c r="S19" s="521"/>
      <c r="T19" s="521"/>
    </row>
  </sheetData>
  <mergeCells count="3">
    <mergeCell ref="K5:P5"/>
    <mergeCell ref="A19:T19"/>
    <mergeCell ref="E5:J5"/>
  </mergeCells>
  <pageMargins left="0.7" right="0.7" top="0.75" bottom="0.75" header="0.3" footer="0.3"/>
  <pageSetup paperSize="9" orientation="portrait" r:id="rId1"/>
  <headerFooter>
    <oddFooter>&amp;L&amp;1#&amp;"Tahoma"&amp;9&amp;KCF022BC2 – Usage restreint</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178AA-95AA-429D-AF0B-E224EC0AF489}">
  <dimension ref="A4:T20"/>
  <sheetViews>
    <sheetView showGridLines="0" zoomScale="80" zoomScaleNormal="80" workbookViewId="0">
      <selection activeCell="C1" sqref="C1"/>
    </sheetView>
  </sheetViews>
  <sheetFormatPr baseColWidth="10" defaultColWidth="11.453125" defaultRowHeight="14.5" x14ac:dyDescent="0.35"/>
  <cols>
    <col min="1" max="1" width="34.81640625" style="248" bestFit="1" customWidth="1"/>
    <col min="2" max="2" width="5.54296875" style="248" customWidth="1"/>
    <col min="3" max="3" width="8.26953125" style="248" bestFit="1" customWidth="1"/>
    <col min="4" max="4" width="8.54296875" style="248" customWidth="1"/>
    <col min="5" max="5" width="5.453125" style="248" customWidth="1"/>
    <col min="6" max="6" width="6.26953125" style="248" customWidth="1"/>
    <col min="7" max="7" width="6.7265625" style="248" customWidth="1"/>
    <col min="8" max="8" width="6.1796875" style="248" customWidth="1"/>
    <col min="9" max="9" width="8.7265625" style="248" customWidth="1"/>
    <col min="10" max="10" width="6.453125" style="248" customWidth="1"/>
    <col min="11" max="11" width="8.1796875" style="248" customWidth="1"/>
    <col min="12" max="12" width="7.453125" style="248" customWidth="1"/>
    <col min="13" max="13" width="8.54296875" style="248" customWidth="1"/>
    <col min="14" max="14" width="8.26953125" style="248" customWidth="1"/>
    <col min="15" max="15" width="6.54296875" style="248" customWidth="1"/>
    <col min="16" max="16" width="7.54296875" style="248" customWidth="1"/>
    <col min="17" max="17" width="7.26953125" style="248" customWidth="1"/>
    <col min="18" max="20" width="10" style="248" customWidth="1"/>
    <col min="21" max="16384" width="11.453125" style="248"/>
  </cols>
  <sheetData>
    <row r="4" spans="1:20" ht="15" thickBot="1" x14ac:dyDescent="0.4"/>
    <row r="5" spans="1:20" ht="15" thickBot="1" x14ac:dyDescent="0.4">
      <c r="E5" s="522" t="s">
        <v>340</v>
      </c>
      <c r="F5" s="523"/>
      <c r="G5" s="523"/>
      <c r="H5" s="523"/>
      <c r="I5" s="523"/>
      <c r="J5" s="524"/>
      <c r="K5" s="522" t="s">
        <v>339</v>
      </c>
      <c r="L5" s="523"/>
      <c r="M5" s="523"/>
      <c r="N5" s="523"/>
      <c r="O5" s="523"/>
      <c r="P5" s="524"/>
    </row>
    <row r="6" spans="1:20" ht="158" thickBot="1" x14ac:dyDescent="0.4">
      <c r="A6" s="247" t="s">
        <v>338</v>
      </c>
      <c r="B6" s="243" t="s">
        <v>337</v>
      </c>
      <c r="C6" s="439" t="s">
        <v>364</v>
      </c>
      <c r="D6" s="243" t="s">
        <v>351</v>
      </c>
      <c r="E6" s="246" t="s">
        <v>335</v>
      </c>
      <c r="F6" s="246" t="s">
        <v>334</v>
      </c>
      <c r="G6" s="246" t="s">
        <v>333</v>
      </c>
      <c r="H6" s="246" t="s">
        <v>332</v>
      </c>
      <c r="I6" s="246" t="s">
        <v>331</v>
      </c>
      <c r="J6" s="246" t="s">
        <v>330</v>
      </c>
      <c r="K6" s="246" t="s">
        <v>335</v>
      </c>
      <c r="L6" s="246" t="s">
        <v>334</v>
      </c>
      <c r="M6" s="246" t="s">
        <v>333</v>
      </c>
      <c r="N6" s="246" t="s">
        <v>332</v>
      </c>
      <c r="O6" s="246" t="s">
        <v>331</v>
      </c>
      <c r="P6" s="246" t="s">
        <v>330</v>
      </c>
      <c r="Q6" s="245" t="s">
        <v>329</v>
      </c>
      <c r="R6" s="260" t="s">
        <v>350</v>
      </c>
      <c r="S6" s="259" t="s">
        <v>349</v>
      </c>
      <c r="T6" s="259" t="s">
        <v>348</v>
      </c>
    </row>
    <row r="7" spans="1:20" ht="15" thickBot="1" x14ac:dyDescent="0.4">
      <c r="A7" s="251" t="s">
        <v>325</v>
      </c>
      <c r="R7" s="258"/>
      <c r="S7" s="257"/>
    </row>
    <row r="8" spans="1:20" ht="29" x14ac:dyDescent="0.35">
      <c r="A8" s="250" t="s">
        <v>324</v>
      </c>
      <c r="B8" s="226"/>
      <c r="C8" s="226"/>
      <c r="D8" s="226"/>
      <c r="E8" s="226"/>
      <c r="F8" s="226"/>
      <c r="G8" s="233"/>
      <c r="H8" s="233"/>
      <c r="I8" s="233"/>
      <c r="J8" s="233"/>
      <c r="K8" s="226"/>
      <c r="L8" s="226"/>
      <c r="M8" s="226"/>
      <c r="N8" s="226"/>
      <c r="O8" s="226"/>
      <c r="P8" s="226"/>
      <c r="Q8" s="239"/>
      <c r="R8" s="242"/>
      <c r="S8" s="226"/>
      <c r="T8" s="226"/>
    </row>
    <row r="9" spans="1:20" ht="29" x14ac:dyDescent="0.35">
      <c r="A9" s="255" t="s">
        <v>346</v>
      </c>
      <c r="B9" s="227" t="s">
        <v>345</v>
      </c>
      <c r="C9" s="226">
        <v>2.5</v>
      </c>
      <c r="D9" s="273">
        <v>1.2E-2</v>
      </c>
      <c r="E9" s="241">
        <v>1</v>
      </c>
      <c r="F9" s="226"/>
      <c r="G9" s="233"/>
      <c r="H9" s="233"/>
      <c r="I9" s="233"/>
      <c r="J9" s="233"/>
      <c r="K9" s="226" t="s">
        <v>244</v>
      </c>
      <c r="L9" s="226" t="s">
        <v>323</v>
      </c>
      <c r="M9" s="226" t="s">
        <v>244</v>
      </c>
      <c r="N9" s="226" t="s">
        <v>323</v>
      </c>
      <c r="O9" s="226" t="s">
        <v>323</v>
      </c>
      <c r="P9" s="226" t="s">
        <v>244</v>
      </c>
      <c r="Q9" s="239" t="s">
        <v>323</v>
      </c>
      <c r="R9" s="280">
        <v>1.2E-2</v>
      </c>
      <c r="S9" s="226"/>
      <c r="T9" s="226"/>
    </row>
    <row r="10" spans="1:20" x14ac:dyDescent="0.35">
      <c r="A10" s="255" t="s">
        <v>344</v>
      </c>
      <c r="B10" s="227" t="s">
        <v>343</v>
      </c>
      <c r="C10" s="226">
        <v>27.9</v>
      </c>
      <c r="D10" s="273">
        <v>0.13400000000000001</v>
      </c>
      <c r="E10" s="241">
        <v>1</v>
      </c>
      <c r="F10" s="241"/>
      <c r="G10" s="240"/>
      <c r="H10" s="240"/>
      <c r="I10" s="240"/>
      <c r="J10" s="240"/>
      <c r="K10" s="226" t="s">
        <v>244</v>
      </c>
      <c r="L10" s="226" t="s">
        <v>323</v>
      </c>
      <c r="M10" s="226" t="s">
        <v>244</v>
      </c>
      <c r="N10" s="226" t="s">
        <v>244</v>
      </c>
      <c r="O10" s="226" t="s">
        <v>244</v>
      </c>
      <c r="P10" s="226" t="s">
        <v>244</v>
      </c>
      <c r="Q10" s="239" t="s">
        <v>323</v>
      </c>
      <c r="R10" s="277">
        <v>0.154</v>
      </c>
      <c r="S10" s="226"/>
      <c r="T10" s="226"/>
    </row>
    <row r="11" spans="1:20" ht="58" x14ac:dyDescent="0.35">
      <c r="A11" s="250" t="s">
        <v>347</v>
      </c>
      <c r="B11" s="226"/>
      <c r="C11" s="226">
        <v>33.299999999999997</v>
      </c>
      <c r="D11" s="273">
        <v>0.14499999999999999</v>
      </c>
      <c r="E11" s="241"/>
      <c r="F11" s="241"/>
      <c r="G11" s="240"/>
      <c r="H11" s="240"/>
      <c r="I11" s="240"/>
      <c r="J11" s="240"/>
      <c r="K11" s="226"/>
      <c r="L11" s="226"/>
      <c r="M11" s="226"/>
      <c r="N11" s="226"/>
      <c r="O11" s="226"/>
      <c r="P11" s="226"/>
      <c r="Q11" s="239"/>
      <c r="R11" s="277">
        <v>0.14499999999999999</v>
      </c>
      <c r="S11" s="226"/>
      <c r="T11" s="226"/>
    </row>
    <row r="12" spans="1:20" ht="58" x14ac:dyDescent="0.35">
      <c r="A12" s="250" t="s">
        <v>320</v>
      </c>
      <c r="B12" s="226"/>
      <c r="C12" s="226"/>
      <c r="D12" s="226"/>
      <c r="E12" s="226"/>
      <c r="F12" s="226"/>
      <c r="G12" s="233"/>
      <c r="H12" s="233"/>
      <c r="I12" s="233"/>
      <c r="J12" s="233"/>
      <c r="K12" s="226"/>
      <c r="L12" s="226"/>
      <c r="M12" s="226"/>
      <c r="N12" s="226"/>
      <c r="O12" s="226"/>
      <c r="P12" s="226"/>
      <c r="Q12" s="239"/>
      <c r="R12" s="238"/>
      <c r="S12" s="226"/>
      <c r="T12" s="226"/>
    </row>
    <row r="13" spans="1:20" ht="29" x14ac:dyDescent="0.35">
      <c r="A13" s="255" t="s">
        <v>346</v>
      </c>
      <c r="B13" s="236" t="s">
        <v>345</v>
      </c>
      <c r="C13" s="226">
        <v>6.3</v>
      </c>
      <c r="D13" s="275">
        <v>0.03</v>
      </c>
      <c r="E13" s="233"/>
      <c r="F13" s="233"/>
      <c r="G13" s="233"/>
      <c r="H13" s="233"/>
      <c r="I13" s="233"/>
      <c r="J13" s="233"/>
      <c r="K13" s="233"/>
      <c r="L13" s="233"/>
      <c r="M13" s="233"/>
      <c r="N13" s="233"/>
      <c r="O13" s="233"/>
      <c r="P13" s="233"/>
      <c r="Q13" s="232"/>
      <c r="R13" s="256"/>
      <c r="S13" s="233"/>
      <c r="T13" s="233"/>
    </row>
    <row r="14" spans="1:20" x14ac:dyDescent="0.35">
      <c r="A14" s="255" t="s">
        <v>344</v>
      </c>
      <c r="B14" s="236" t="s">
        <v>343</v>
      </c>
      <c r="C14" s="226">
        <v>69.5</v>
      </c>
      <c r="D14" s="274">
        <v>0.33300000000000002</v>
      </c>
      <c r="E14" s="253"/>
      <c r="F14" s="253"/>
      <c r="G14" s="253"/>
      <c r="H14" s="253"/>
      <c r="I14" s="253"/>
      <c r="J14" s="253"/>
      <c r="K14" s="253"/>
      <c r="L14" s="253"/>
      <c r="M14" s="253"/>
      <c r="N14" s="253"/>
      <c r="O14" s="253"/>
      <c r="P14" s="253"/>
      <c r="Q14" s="252"/>
      <c r="R14" s="254"/>
      <c r="S14" s="253"/>
      <c r="T14" s="253"/>
    </row>
    <row r="15" spans="1:20" ht="58" x14ac:dyDescent="0.35">
      <c r="A15" s="250" t="s">
        <v>342</v>
      </c>
      <c r="B15" s="226"/>
      <c r="C15" s="226">
        <v>75.8</v>
      </c>
      <c r="D15" s="274">
        <v>0.36299999999999999</v>
      </c>
      <c r="E15" s="253"/>
      <c r="F15" s="253"/>
      <c r="G15" s="253"/>
      <c r="H15" s="253"/>
      <c r="I15" s="253"/>
      <c r="J15" s="253"/>
      <c r="K15" s="253"/>
      <c r="L15" s="253"/>
      <c r="M15" s="253"/>
      <c r="N15" s="253"/>
      <c r="O15" s="253"/>
      <c r="P15" s="253"/>
      <c r="Q15" s="252"/>
      <c r="R15" s="281">
        <v>0.36299999999999999</v>
      </c>
      <c r="S15" s="226"/>
      <c r="T15" s="226"/>
    </row>
    <row r="16" spans="1:20" ht="15" thickBot="1" x14ac:dyDescent="0.4">
      <c r="A16" s="249" t="s">
        <v>313</v>
      </c>
      <c r="B16" s="226"/>
      <c r="C16" s="226">
        <v>106.1</v>
      </c>
      <c r="D16" s="274">
        <v>0.50800000000000001</v>
      </c>
      <c r="E16" s="253"/>
      <c r="F16" s="253"/>
      <c r="G16" s="253"/>
      <c r="H16" s="253"/>
      <c r="I16" s="253"/>
      <c r="J16" s="253"/>
      <c r="K16" s="253"/>
      <c r="L16" s="253"/>
      <c r="M16" s="253"/>
      <c r="N16" s="253"/>
      <c r="O16" s="253"/>
      <c r="P16" s="253"/>
      <c r="Q16" s="252"/>
      <c r="R16" s="278">
        <v>0.50800000000000001</v>
      </c>
      <c r="S16" s="226"/>
      <c r="T16" s="226"/>
    </row>
    <row r="17" spans="1:20" x14ac:dyDescent="0.35">
      <c r="A17" s="251" t="s">
        <v>312</v>
      </c>
      <c r="B17" s="251"/>
      <c r="C17" s="251"/>
      <c r="D17" s="279"/>
      <c r="E17" s="251"/>
      <c r="F17" s="251"/>
      <c r="G17" s="251"/>
      <c r="H17" s="251"/>
      <c r="I17" s="251"/>
      <c r="J17" s="251"/>
      <c r="K17" s="251"/>
      <c r="L17" s="251"/>
      <c r="M17" s="251"/>
      <c r="N17" s="251"/>
      <c r="O17" s="251"/>
      <c r="P17" s="251"/>
      <c r="Q17" s="251"/>
      <c r="R17" s="251"/>
      <c r="S17" s="251"/>
      <c r="T17" s="251"/>
    </row>
    <row r="18" spans="1:20" ht="29" x14ac:dyDescent="0.35">
      <c r="A18" s="250" t="s">
        <v>341</v>
      </c>
      <c r="B18" s="226"/>
      <c r="C18" s="226">
        <v>102.6</v>
      </c>
      <c r="D18" s="274">
        <v>0.49199999999999999</v>
      </c>
    </row>
    <row r="19" spans="1:20" x14ac:dyDescent="0.35">
      <c r="A19" s="249" t="s">
        <v>310</v>
      </c>
      <c r="B19" s="226"/>
      <c r="C19" s="226">
        <v>208.7</v>
      </c>
      <c r="D19" s="225">
        <v>1</v>
      </c>
    </row>
    <row r="20" spans="1:20" ht="30" customHeight="1" x14ac:dyDescent="0.35">
      <c r="A20" s="525"/>
      <c r="B20" s="525"/>
      <c r="C20" s="525"/>
      <c r="D20" s="525"/>
      <c r="E20" s="525"/>
      <c r="F20" s="525"/>
      <c r="G20" s="525"/>
      <c r="H20" s="525"/>
      <c r="I20" s="525"/>
      <c r="J20" s="525"/>
      <c r="K20" s="525"/>
      <c r="L20" s="525"/>
      <c r="M20" s="525"/>
      <c r="N20" s="525"/>
      <c r="O20" s="525"/>
      <c r="P20" s="525"/>
      <c r="Q20" s="525"/>
      <c r="R20" s="525"/>
      <c r="S20" s="525"/>
      <c r="T20" s="525"/>
    </row>
  </sheetData>
  <mergeCells count="3">
    <mergeCell ref="K5:P5"/>
    <mergeCell ref="A20:T20"/>
    <mergeCell ref="E5:J5"/>
  </mergeCells>
  <pageMargins left="0.7" right="0.7" top="0.75" bottom="0.75" header="0.3" footer="0.3"/>
  <pageSetup paperSize="9" orientation="portrait" r:id="rId1"/>
  <headerFooter>
    <oddFooter>&amp;L&amp;1#&amp;"Tahoma"&amp;9&amp;KCF022BC2 – Usage restreint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6">
    <pageSetUpPr fitToPage="1"/>
  </sheetPr>
  <dimension ref="A5:N245"/>
  <sheetViews>
    <sheetView topLeftCell="B1" zoomScale="60" zoomScaleNormal="60" workbookViewId="0">
      <selection activeCell="D2" sqref="D2"/>
    </sheetView>
  </sheetViews>
  <sheetFormatPr baseColWidth="10" defaultColWidth="11.453125" defaultRowHeight="13" x14ac:dyDescent="0.3"/>
  <cols>
    <col min="1" max="1" width="9.54296875" style="1" hidden="1" customWidth="1"/>
    <col min="2" max="2" width="49.54296875" style="6" customWidth="1"/>
    <col min="3" max="3" width="16.7265625" style="7" hidden="1" customWidth="1"/>
    <col min="4" max="7" width="16.7265625" style="7" customWidth="1"/>
    <col min="8" max="8" width="11.453125" style="1"/>
    <col min="9" max="9" width="28.1796875" style="1" customWidth="1"/>
    <col min="10" max="11" width="11.453125" style="1"/>
    <col min="12" max="12" width="13.81640625" style="1" customWidth="1"/>
    <col min="13" max="16384" width="11.453125" style="1"/>
  </cols>
  <sheetData>
    <row r="5" spans="2:9" ht="26.5" customHeight="1" x14ac:dyDescent="0.3"/>
    <row r="6" spans="2:9" ht="14.5" x14ac:dyDescent="0.35">
      <c r="B6" s="8" t="s">
        <v>117</v>
      </c>
      <c r="C6" s="17"/>
      <c r="D6" s="17"/>
      <c r="E6" s="17"/>
      <c r="F6" s="17"/>
      <c r="G6" s="17"/>
      <c r="H6" s="63"/>
    </row>
    <row r="7" spans="2:9" ht="25.5" customHeight="1" x14ac:dyDescent="0.3">
      <c r="B7" s="9" t="s">
        <v>43</v>
      </c>
      <c r="C7" s="18">
        <v>2018</v>
      </c>
      <c r="D7" s="18">
        <v>2019</v>
      </c>
      <c r="E7" s="18">
        <v>2020</v>
      </c>
      <c r="F7" s="18">
        <v>2021</v>
      </c>
      <c r="G7" s="18">
        <v>2022</v>
      </c>
      <c r="H7" s="2"/>
      <c r="I7" s="3"/>
    </row>
    <row r="8" spans="2:9" ht="14.25" customHeight="1" x14ac:dyDescent="0.3">
      <c r="B8" s="12" t="s">
        <v>64</v>
      </c>
      <c r="C8" s="23">
        <v>44114</v>
      </c>
      <c r="D8" s="282">
        <v>46245</v>
      </c>
      <c r="E8" s="282">
        <v>45960</v>
      </c>
      <c r="F8" s="282">
        <v>47437</v>
      </c>
      <c r="G8" s="23">
        <v>49690</v>
      </c>
      <c r="H8" s="13"/>
      <c r="I8" s="4"/>
    </row>
    <row r="9" spans="2:9" ht="15" customHeight="1" x14ac:dyDescent="0.3">
      <c r="B9" s="10" t="s">
        <v>2</v>
      </c>
      <c r="C9" s="24">
        <v>19013</v>
      </c>
      <c r="D9" s="283">
        <v>19499</v>
      </c>
      <c r="E9" s="283">
        <v>19759</v>
      </c>
      <c r="F9" s="283">
        <v>19831</v>
      </c>
      <c r="G9" s="24">
        <v>19820</v>
      </c>
      <c r="H9" s="100"/>
      <c r="I9" s="4"/>
    </row>
    <row r="10" spans="2:9" ht="15" customHeight="1" x14ac:dyDescent="0.3">
      <c r="B10" s="10" t="s">
        <v>44</v>
      </c>
      <c r="C10" s="24">
        <v>24849</v>
      </c>
      <c r="D10" s="283">
        <v>26476</v>
      </c>
      <c r="E10" s="283">
        <v>26201</v>
      </c>
      <c r="F10" s="283">
        <v>27606</v>
      </c>
      <c r="G10" s="24">
        <v>29870</v>
      </c>
      <c r="H10" s="100"/>
      <c r="I10" s="4"/>
    </row>
    <row r="11" spans="2:9" ht="15" customHeight="1" x14ac:dyDescent="0.3">
      <c r="B11" s="21" t="s">
        <v>45</v>
      </c>
      <c r="C11" s="24">
        <v>6407</v>
      </c>
      <c r="D11" s="283">
        <v>6305</v>
      </c>
      <c r="E11" s="283">
        <v>6646</v>
      </c>
      <c r="F11" s="283">
        <v>6919</v>
      </c>
      <c r="G11" s="24">
        <v>7431</v>
      </c>
      <c r="H11" s="100"/>
      <c r="I11" s="4"/>
    </row>
    <row r="12" spans="2:9" ht="15" customHeight="1" x14ac:dyDescent="0.3">
      <c r="B12" s="21" t="s">
        <v>46</v>
      </c>
      <c r="C12" s="24">
        <v>5348</v>
      </c>
      <c r="D12" s="283">
        <v>5726</v>
      </c>
      <c r="E12" s="283">
        <v>4982</v>
      </c>
      <c r="F12" s="283">
        <v>5440</v>
      </c>
      <c r="G12" s="24">
        <v>6211</v>
      </c>
      <c r="H12" s="100"/>
      <c r="I12" s="4"/>
    </row>
    <row r="13" spans="2:9" ht="15" customHeight="1" x14ac:dyDescent="0.3">
      <c r="B13" s="21" t="s">
        <v>47</v>
      </c>
      <c r="C13" s="24">
        <v>4060</v>
      </c>
      <c r="D13" s="283">
        <v>4189</v>
      </c>
      <c r="E13" s="283">
        <v>3999</v>
      </c>
      <c r="F13" s="283">
        <v>4032</v>
      </c>
      <c r="G13" s="24">
        <v>4215</v>
      </c>
      <c r="H13" s="100"/>
      <c r="I13" s="4"/>
    </row>
    <row r="14" spans="2:9" ht="15" customHeight="1" x14ac:dyDescent="0.3">
      <c r="B14" s="21" t="s">
        <v>48</v>
      </c>
      <c r="C14" s="24">
        <v>2842</v>
      </c>
      <c r="D14" s="283">
        <v>3363</v>
      </c>
      <c r="E14" s="283">
        <v>3304</v>
      </c>
      <c r="F14" s="283">
        <v>3447</v>
      </c>
      <c r="G14" s="24">
        <v>3760</v>
      </c>
      <c r="H14" s="100"/>
      <c r="I14" s="4"/>
    </row>
    <row r="15" spans="2:9" ht="15" customHeight="1" x14ac:dyDescent="0.3">
      <c r="B15" s="21" t="s">
        <v>49</v>
      </c>
      <c r="C15" s="24"/>
      <c r="D15" s="283">
        <v>1792</v>
      </c>
      <c r="E15" s="283">
        <v>1999</v>
      </c>
      <c r="F15" s="283">
        <v>2445</v>
      </c>
      <c r="G15" s="24">
        <v>2919</v>
      </c>
      <c r="H15" s="100"/>
      <c r="I15" s="4"/>
    </row>
    <row r="16" spans="2:9" ht="15" customHeight="1" x14ac:dyDescent="0.3">
      <c r="B16" s="21" t="s">
        <v>51</v>
      </c>
      <c r="C16" s="24"/>
      <c r="D16" s="283">
        <v>984</v>
      </c>
      <c r="E16" s="283">
        <v>1016</v>
      </c>
      <c r="F16" s="283">
        <v>1064</v>
      </c>
      <c r="G16" s="24">
        <v>1003</v>
      </c>
      <c r="H16" s="100"/>
      <c r="I16" s="4"/>
    </row>
    <row r="17" spans="2:9" ht="15" customHeight="1" x14ac:dyDescent="0.3">
      <c r="B17" s="21" t="s">
        <v>50</v>
      </c>
      <c r="C17" s="24"/>
      <c r="D17" s="283">
        <v>1009</v>
      </c>
      <c r="E17" s="283">
        <v>976</v>
      </c>
      <c r="F17" s="283">
        <v>994</v>
      </c>
      <c r="G17" s="24">
        <v>1035</v>
      </c>
      <c r="H17" s="100"/>
      <c r="I17" s="4"/>
    </row>
    <row r="18" spans="2:9" ht="15" customHeight="1" x14ac:dyDescent="0.3">
      <c r="B18" s="21" t="s">
        <v>52</v>
      </c>
      <c r="C18" s="24"/>
      <c r="D18" s="283">
        <v>749</v>
      </c>
      <c r="E18" s="283">
        <v>740</v>
      </c>
      <c r="F18" s="283">
        <v>754</v>
      </c>
      <c r="G18" s="24">
        <v>794</v>
      </c>
      <c r="H18" s="100"/>
      <c r="I18" s="4"/>
    </row>
    <row r="19" spans="2:9" ht="15" customHeight="1" x14ac:dyDescent="0.3">
      <c r="B19" s="21" t="s">
        <v>53</v>
      </c>
      <c r="C19" s="24"/>
      <c r="D19" s="283">
        <v>743</v>
      </c>
      <c r="E19" s="283">
        <v>648</v>
      </c>
      <c r="F19" s="283">
        <v>656</v>
      </c>
      <c r="G19" s="24">
        <v>659</v>
      </c>
      <c r="H19" s="100"/>
      <c r="I19" s="4"/>
    </row>
    <row r="20" spans="2:9" ht="15" customHeight="1" x14ac:dyDescent="0.3">
      <c r="B20" s="21" t="s">
        <v>54</v>
      </c>
      <c r="C20" s="24"/>
      <c r="D20" s="283">
        <v>418</v>
      </c>
      <c r="E20" s="283">
        <v>423</v>
      </c>
      <c r="F20" s="283">
        <v>423</v>
      </c>
      <c r="G20" s="24">
        <v>501</v>
      </c>
      <c r="H20" s="100"/>
      <c r="I20" s="4"/>
    </row>
    <row r="21" spans="2:9" ht="15" customHeight="1" x14ac:dyDescent="0.3">
      <c r="B21" s="21" t="s">
        <v>55</v>
      </c>
      <c r="C21" s="24"/>
      <c r="D21" s="283">
        <v>234</v>
      </c>
      <c r="E21" s="283">
        <v>243</v>
      </c>
      <c r="F21" s="283">
        <v>269</v>
      </c>
      <c r="G21" s="24">
        <v>284</v>
      </c>
      <c r="H21" s="100"/>
      <c r="I21" s="4"/>
    </row>
    <row r="22" spans="2:9" ht="15" customHeight="1" x14ac:dyDescent="0.3">
      <c r="B22" s="21" t="s">
        <v>56</v>
      </c>
      <c r="C22" s="24"/>
      <c r="D22" s="283">
        <v>308</v>
      </c>
      <c r="E22" s="283">
        <v>279</v>
      </c>
      <c r="F22" s="283">
        <v>277</v>
      </c>
      <c r="G22" s="24">
        <v>240</v>
      </c>
      <c r="H22" s="100"/>
      <c r="I22" s="5"/>
    </row>
    <row r="23" spans="2:9" ht="15" customHeight="1" x14ac:dyDescent="0.3">
      <c r="B23" s="21" t="s">
        <v>57</v>
      </c>
      <c r="C23" s="24"/>
      <c r="D23" s="283">
        <v>249</v>
      </c>
      <c r="E23" s="283">
        <v>213</v>
      </c>
      <c r="F23" s="283">
        <v>190</v>
      </c>
      <c r="G23" s="24">
        <v>177</v>
      </c>
      <c r="H23" s="100"/>
      <c r="I23" s="5"/>
    </row>
    <row r="24" spans="2:9" ht="15" customHeight="1" x14ac:dyDescent="0.3">
      <c r="B24" s="21" t="s">
        <v>87</v>
      </c>
      <c r="C24" s="24"/>
      <c r="D24" s="293" t="s">
        <v>11</v>
      </c>
      <c r="E24" s="283">
        <v>142</v>
      </c>
      <c r="F24" s="283">
        <v>139</v>
      </c>
      <c r="G24" s="24">
        <v>132</v>
      </c>
      <c r="H24" s="100"/>
      <c r="I24" s="5"/>
    </row>
    <row r="25" spans="2:9" ht="15" customHeight="1" x14ac:dyDescent="0.3">
      <c r="B25" s="21" t="s">
        <v>59</v>
      </c>
      <c r="C25" s="24"/>
      <c r="D25" s="283">
        <v>129</v>
      </c>
      <c r="E25" s="283">
        <v>126</v>
      </c>
      <c r="F25" s="283">
        <v>109</v>
      </c>
      <c r="G25" s="24">
        <v>72</v>
      </c>
      <c r="H25" s="100"/>
      <c r="I25" s="5"/>
    </row>
    <row r="26" spans="2:9" x14ac:dyDescent="0.3">
      <c r="B26" s="11" t="s">
        <v>60</v>
      </c>
      <c r="C26" s="25">
        <v>40001</v>
      </c>
      <c r="D26" s="284">
        <v>40014</v>
      </c>
      <c r="E26" s="284">
        <v>40581</v>
      </c>
      <c r="F26" s="284">
        <v>44501</v>
      </c>
      <c r="G26" s="25">
        <v>46261.39</v>
      </c>
      <c r="H26" s="16"/>
      <c r="I26" s="5"/>
    </row>
    <row r="27" spans="2:9" x14ac:dyDescent="0.3">
      <c r="B27" s="52" t="s">
        <v>61</v>
      </c>
      <c r="C27" s="37"/>
      <c r="D27" s="37"/>
      <c r="E27" s="37"/>
      <c r="F27" s="37"/>
      <c r="G27" s="37"/>
    </row>
    <row r="28" spans="2:9" ht="25.5" customHeight="1" x14ac:dyDescent="0.3">
      <c r="B28" s="449" t="s">
        <v>62</v>
      </c>
      <c r="C28" s="449"/>
      <c r="D28" s="449"/>
      <c r="E28" s="449"/>
      <c r="F28" s="449"/>
      <c r="G28" s="51"/>
    </row>
    <row r="29" spans="2:9" x14ac:dyDescent="0.3">
      <c r="B29" s="449" t="s">
        <v>95</v>
      </c>
      <c r="C29" s="449"/>
      <c r="D29" s="449"/>
      <c r="E29" s="449"/>
      <c r="F29" s="449"/>
    </row>
    <row r="30" spans="2:9" ht="40" customHeight="1" x14ac:dyDescent="0.35">
      <c r="B30" s="8" t="s">
        <v>118</v>
      </c>
      <c r="C30" s="17"/>
      <c r="D30" s="17"/>
      <c r="E30" s="17"/>
      <c r="F30" s="17"/>
      <c r="G30" s="17"/>
      <c r="H30" s="63"/>
    </row>
    <row r="31" spans="2:9" ht="25.5" customHeight="1" x14ac:dyDescent="0.3">
      <c r="B31" s="9" t="s">
        <v>0</v>
      </c>
      <c r="C31" s="18">
        <v>2018</v>
      </c>
      <c r="D31" s="18">
        <v>2019</v>
      </c>
      <c r="E31" s="18">
        <v>2020</v>
      </c>
      <c r="F31" s="18">
        <v>2021</v>
      </c>
      <c r="G31" s="18">
        <v>2022</v>
      </c>
      <c r="H31" s="2"/>
      <c r="I31" s="3"/>
    </row>
    <row r="32" spans="2:9" ht="14.5" customHeight="1" x14ac:dyDescent="0.3">
      <c r="B32" s="12" t="s">
        <v>64</v>
      </c>
      <c r="C32" s="23"/>
      <c r="D32" s="282">
        <v>45152</v>
      </c>
      <c r="E32" s="282">
        <v>44768</v>
      </c>
      <c r="F32" s="282">
        <v>47008</v>
      </c>
      <c r="G32" s="23">
        <v>49508</v>
      </c>
      <c r="H32" s="13"/>
      <c r="I32" s="4"/>
    </row>
    <row r="33" spans="2:9" ht="14.5" customHeight="1" x14ac:dyDescent="0.3">
      <c r="B33" s="10" t="s">
        <v>2</v>
      </c>
      <c r="C33" s="24"/>
      <c r="D33" s="283">
        <v>19104</v>
      </c>
      <c r="E33" s="283">
        <v>18728</v>
      </c>
      <c r="F33" s="283">
        <v>19609</v>
      </c>
      <c r="G33" s="23">
        <v>19820</v>
      </c>
      <c r="H33" s="13"/>
      <c r="I33" s="4"/>
    </row>
    <row r="34" spans="2:9" ht="14.5" customHeight="1" x14ac:dyDescent="0.3">
      <c r="B34" s="10" t="s">
        <v>44</v>
      </c>
      <c r="C34" s="24"/>
      <c r="D34" s="283">
        <v>26048</v>
      </c>
      <c r="E34" s="283">
        <v>26040</v>
      </c>
      <c r="F34" s="283">
        <v>27399</v>
      </c>
      <c r="G34" s="23">
        <v>29688</v>
      </c>
      <c r="H34" s="13"/>
      <c r="I34" s="4"/>
    </row>
    <row r="35" spans="2:9" x14ac:dyDescent="0.3">
      <c r="B35" s="26"/>
      <c r="C35" s="27"/>
      <c r="D35" s="27"/>
      <c r="E35" s="27"/>
      <c r="F35" s="27"/>
      <c r="G35" s="27"/>
      <c r="H35" s="16"/>
    </row>
    <row r="36" spans="2:9" ht="40" customHeight="1" x14ac:dyDescent="0.3">
      <c r="B36" s="8" t="s">
        <v>63</v>
      </c>
      <c r="C36" s="17"/>
      <c r="D36" s="17"/>
      <c r="E36" s="17"/>
      <c r="F36" s="17"/>
      <c r="G36" s="17"/>
    </row>
    <row r="37" spans="2:9" ht="25.5" customHeight="1" x14ac:dyDescent="0.3">
      <c r="B37" s="9" t="s">
        <v>43</v>
      </c>
      <c r="C37" s="18">
        <v>2018</v>
      </c>
      <c r="D37" s="18">
        <v>2019</v>
      </c>
      <c r="E37" s="18">
        <v>2020</v>
      </c>
      <c r="F37" s="18">
        <v>2021</v>
      </c>
      <c r="G37" s="18">
        <v>2022</v>
      </c>
      <c r="H37" s="2"/>
      <c r="I37" s="3"/>
    </row>
    <row r="38" spans="2:9" ht="14.5" customHeight="1" x14ac:dyDescent="0.3">
      <c r="B38" s="12" t="s">
        <v>64</v>
      </c>
      <c r="C38" s="23">
        <v>42614</v>
      </c>
      <c r="D38" s="282">
        <v>44229.64</v>
      </c>
      <c r="E38" s="282">
        <v>43898.22</v>
      </c>
      <c r="F38" s="282">
        <v>45851.9568038461</v>
      </c>
      <c r="G38" s="23">
        <v>48390.756104478598</v>
      </c>
      <c r="H38" s="13"/>
      <c r="I38" s="4"/>
    </row>
    <row r="39" spans="2:9" ht="14.5" customHeight="1" x14ac:dyDescent="0.3">
      <c r="B39" s="10" t="s">
        <v>2</v>
      </c>
      <c r="C39" s="24">
        <v>18439</v>
      </c>
      <c r="D39" s="283">
        <v>18848.96</v>
      </c>
      <c r="E39" s="283">
        <v>18463.939999999999</v>
      </c>
      <c r="F39" s="283">
        <v>19318.504599990574</v>
      </c>
      <c r="G39" s="24">
        <v>19527.217999954151</v>
      </c>
      <c r="H39" s="13"/>
      <c r="I39" s="4"/>
    </row>
    <row r="40" spans="2:9" ht="14.5" customHeight="1" x14ac:dyDescent="0.3">
      <c r="B40" s="10" t="s">
        <v>44</v>
      </c>
      <c r="C40" s="24">
        <v>24175</v>
      </c>
      <c r="D40" s="283">
        <v>25380.68</v>
      </c>
      <c r="E40" s="283">
        <v>25434.28</v>
      </c>
      <c r="F40" s="283">
        <v>26533.452203854678</v>
      </c>
      <c r="G40" s="24">
        <v>28862.538104524501</v>
      </c>
      <c r="H40" s="13"/>
      <c r="I40" s="4"/>
    </row>
    <row r="41" spans="2:9" ht="14.5" customHeight="1" x14ac:dyDescent="0.3">
      <c r="B41" s="21" t="s">
        <v>45</v>
      </c>
      <c r="C41" s="24">
        <v>5903</v>
      </c>
      <c r="D41" s="283">
        <v>6057.23</v>
      </c>
      <c r="E41" s="283">
        <v>6374.4</v>
      </c>
      <c r="F41" s="283">
        <v>6467.2049040169295</v>
      </c>
      <c r="G41" s="24">
        <v>7028.8252045222107</v>
      </c>
      <c r="H41" s="13"/>
      <c r="I41" s="4"/>
    </row>
    <row r="42" spans="2:9" ht="14.5" customHeight="1" x14ac:dyDescent="0.3">
      <c r="B42" s="21" t="s">
        <v>46</v>
      </c>
      <c r="C42" s="24">
        <v>5347</v>
      </c>
      <c r="D42" s="283">
        <v>5724.28</v>
      </c>
      <c r="E42" s="283">
        <v>4981.05</v>
      </c>
      <c r="F42" s="283">
        <v>5438.2800000000007</v>
      </c>
      <c r="G42" s="24">
        <v>6209.73</v>
      </c>
      <c r="H42" s="13"/>
      <c r="I42" s="4"/>
    </row>
    <row r="43" spans="2:9" ht="14.5" customHeight="1" x14ac:dyDescent="0.3">
      <c r="B43" s="21" t="s">
        <v>47</v>
      </c>
      <c r="C43" s="24">
        <v>4005</v>
      </c>
      <c r="D43" s="283">
        <v>4127.92</v>
      </c>
      <c r="E43" s="283">
        <v>3950.65</v>
      </c>
      <c r="F43" s="283">
        <v>3977.6451999999958</v>
      </c>
      <c r="G43" s="24">
        <v>4174.8326999999999</v>
      </c>
      <c r="H43" s="14"/>
      <c r="I43" s="4"/>
    </row>
    <row r="44" spans="2:9" ht="14.5" customHeight="1" x14ac:dyDescent="0.3">
      <c r="B44" s="21" t="s">
        <v>48</v>
      </c>
      <c r="C44" s="24">
        <v>2655</v>
      </c>
      <c r="D44" s="283">
        <v>2733.37</v>
      </c>
      <c r="E44" s="283">
        <v>3010.6</v>
      </c>
      <c r="F44" s="283">
        <v>3216.5965998458846</v>
      </c>
      <c r="G44" s="24">
        <v>3488.3457999992365</v>
      </c>
      <c r="H44" s="14"/>
      <c r="I44" s="4"/>
    </row>
    <row r="45" spans="2:9" ht="14.5" customHeight="1" x14ac:dyDescent="0.3">
      <c r="B45" s="21" t="s">
        <v>49</v>
      </c>
      <c r="C45" s="24"/>
      <c r="D45" s="283">
        <v>1790</v>
      </c>
      <c r="E45" s="283">
        <v>1996.28</v>
      </c>
      <c r="F45" s="283">
        <v>2330.5</v>
      </c>
      <c r="G45" s="24">
        <v>2775.0500999832152</v>
      </c>
      <c r="H45" s="14"/>
      <c r="I45" s="4"/>
    </row>
    <row r="46" spans="2:9" ht="14.5" customHeight="1" x14ac:dyDescent="0.3">
      <c r="B46" s="21" t="s">
        <v>51</v>
      </c>
      <c r="C46" s="24"/>
      <c r="D46" s="283">
        <v>946</v>
      </c>
      <c r="E46" s="283">
        <v>979.53</v>
      </c>
      <c r="F46" s="283">
        <v>1017</v>
      </c>
      <c r="G46" s="24">
        <v>965.05</v>
      </c>
      <c r="H46" s="14"/>
      <c r="I46" s="4"/>
    </row>
    <row r="47" spans="2:9" ht="14.5" customHeight="1" x14ac:dyDescent="0.3">
      <c r="B47" s="21" t="s">
        <v>50</v>
      </c>
      <c r="C47" s="24"/>
      <c r="D47" s="283">
        <v>944</v>
      </c>
      <c r="E47" s="283">
        <v>942.02</v>
      </c>
      <c r="F47" s="283">
        <v>909.34749999999997</v>
      </c>
      <c r="G47" s="24">
        <v>979.87250000000006</v>
      </c>
      <c r="H47" s="14"/>
      <c r="I47" s="4"/>
    </row>
    <row r="48" spans="2:9" ht="14.5" customHeight="1" x14ac:dyDescent="0.3">
      <c r="B48" s="21" t="s">
        <v>52</v>
      </c>
      <c r="C48" s="24"/>
      <c r="D48" s="283">
        <v>732</v>
      </c>
      <c r="E48" s="283">
        <v>725.29999999999927</v>
      </c>
      <c r="F48" s="283">
        <v>739</v>
      </c>
      <c r="G48" s="24">
        <v>773.70000000000027</v>
      </c>
      <c r="H48" s="14"/>
      <c r="I48" s="4"/>
    </row>
    <row r="49" spans="2:14" ht="14.5" customHeight="1" x14ac:dyDescent="0.3">
      <c r="B49" s="21" t="s">
        <v>53</v>
      </c>
      <c r="C49" s="24"/>
      <c r="D49" s="283">
        <v>620</v>
      </c>
      <c r="E49" s="283">
        <v>648</v>
      </c>
      <c r="F49" s="283">
        <v>654.1</v>
      </c>
      <c r="G49" s="24">
        <v>658.3</v>
      </c>
      <c r="H49" s="14"/>
      <c r="I49" s="4"/>
    </row>
    <row r="50" spans="2:14" ht="14.5" customHeight="1" x14ac:dyDescent="0.3">
      <c r="B50" s="21" t="s">
        <v>54</v>
      </c>
      <c r="C50" s="24"/>
      <c r="D50" s="283">
        <v>418</v>
      </c>
      <c r="E50" s="283">
        <v>423</v>
      </c>
      <c r="F50" s="283">
        <v>422.2</v>
      </c>
      <c r="G50" s="24">
        <v>500.29999999999995</v>
      </c>
      <c r="H50" s="14"/>
      <c r="I50" s="4"/>
    </row>
    <row r="51" spans="2:14" ht="14.5" customHeight="1" x14ac:dyDescent="0.3">
      <c r="B51" s="21" t="s">
        <v>55</v>
      </c>
      <c r="C51" s="24"/>
      <c r="D51" s="283">
        <v>231</v>
      </c>
      <c r="E51" s="283">
        <v>243</v>
      </c>
      <c r="F51" s="283">
        <v>264.40000000000003</v>
      </c>
      <c r="G51" s="24">
        <v>277.50000000000006</v>
      </c>
      <c r="H51" s="14"/>
      <c r="I51" s="4"/>
    </row>
    <row r="52" spans="2:14" ht="14.5" customHeight="1" x14ac:dyDescent="0.3">
      <c r="B52" s="21" t="s">
        <v>56</v>
      </c>
      <c r="C52" s="24"/>
      <c r="D52" s="283">
        <v>299</v>
      </c>
      <c r="E52" s="283">
        <v>266.8</v>
      </c>
      <c r="F52" s="283">
        <v>274.8</v>
      </c>
      <c r="G52" s="24">
        <v>239.8</v>
      </c>
      <c r="H52" s="15"/>
      <c r="I52" s="5"/>
    </row>
    <row r="53" spans="2:14" ht="14.5" customHeight="1" x14ac:dyDescent="0.3">
      <c r="B53" s="21" t="s">
        <v>57</v>
      </c>
      <c r="C53" s="24"/>
      <c r="D53" s="283">
        <v>238</v>
      </c>
      <c r="E53" s="283">
        <v>213</v>
      </c>
      <c r="F53" s="283">
        <v>178.35299999237063</v>
      </c>
      <c r="G53" s="24">
        <v>169.15309999236837</v>
      </c>
      <c r="H53" s="15"/>
      <c r="I53" s="5"/>
    </row>
    <row r="54" spans="2:14" ht="14.5" customHeight="1" x14ac:dyDescent="0.3">
      <c r="B54" s="21" t="s">
        <v>87</v>
      </c>
      <c r="C54" s="24"/>
      <c r="D54" s="293" t="s">
        <v>11</v>
      </c>
      <c r="E54" s="283">
        <v>142</v>
      </c>
      <c r="F54" s="283">
        <v>138.39999999999998</v>
      </c>
      <c r="G54" s="24">
        <v>131.69999999999999</v>
      </c>
      <c r="H54" s="15"/>
      <c r="I54" s="5"/>
    </row>
    <row r="55" spans="2:14" ht="14.5" customHeight="1" x14ac:dyDescent="0.3">
      <c r="B55" s="34" t="s">
        <v>59</v>
      </c>
      <c r="C55" s="38"/>
      <c r="D55" s="285">
        <v>128</v>
      </c>
      <c r="E55" s="285">
        <v>126</v>
      </c>
      <c r="F55" s="285">
        <v>108.32</v>
      </c>
      <c r="G55" s="38">
        <v>72</v>
      </c>
      <c r="H55" s="15"/>
      <c r="I55" s="5"/>
    </row>
    <row r="56" spans="2:14" x14ac:dyDescent="0.3">
      <c r="B56" s="449" t="s">
        <v>95</v>
      </c>
      <c r="C56" s="449"/>
      <c r="D56" s="449"/>
      <c r="E56" s="449"/>
      <c r="F56" s="449"/>
      <c r="G56" s="85"/>
    </row>
    <row r="57" spans="2:14" ht="40" customHeight="1" x14ac:dyDescent="0.3">
      <c r="B57" s="8" t="s">
        <v>119</v>
      </c>
      <c r="C57" s="17"/>
      <c r="D57" s="17"/>
      <c r="E57" s="17"/>
      <c r="F57" s="17"/>
      <c r="G57" s="17"/>
      <c r="I57" s="8" t="s">
        <v>115</v>
      </c>
      <c r="J57" s="17"/>
      <c r="K57" s="17"/>
      <c r="L57" s="17"/>
      <c r="M57" s="17"/>
    </row>
    <row r="58" spans="2:14" ht="25.5" customHeight="1" x14ac:dyDescent="0.3">
      <c r="B58" s="28" t="s">
        <v>43</v>
      </c>
      <c r="C58" s="29">
        <v>2018</v>
      </c>
      <c r="D58" s="29">
        <v>2019</v>
      </c>
      <c r="E58" s="29">
        <v>2020</v>
      </c>
      <c r="F58" s="29">
        <v>2021</v>
      </c>
      <c r="G58" s="29">
        <v>2022</v>
      </c>
      <c r="I58" s="28" t="s">
        <v>43</v>
      </c>
      <c r="J58" s="29">
        <v>2019</v>
      </c>
      <c r="K58" s="29">
        <v>2020</v>
      </c>
      <c r="L58" s="29">
        <v>2021</v>
      </c>
      <c r="M58" s="29">
        <v>2022</v>
      </c>
    </row>
    <row r="59" spans="2:14" ht="14.5" customHeight="1" x14ac:dyDescent="0.3">
      <c r="B59" s="9" t="s">
        <v>65</v>
      </c>
      <c r="C59" s="31"/>
      <c r="D59" s="288"/>
      <c r="E59" s="288"/>
      <c r="F59" s="288"/>
      <c r="G59" s="31"/>
      <c r="I59" s="9" t="s">
        <v>65</v>
      </c>
      <c r="J59" s="288"/>
      <c r="K59" s="288"/>
      <c r="L59" s="288"/>
      <c r="M59" s="31"/>
    </row>
    <row r="60" spans="2:14" ht="14.5" customHeight="1" x14ac:dyDescent="0.3">
      <c r="B60" s="12" t="s">
        <v>64</v>
      </c>
      <c r="C60" s="32">
        <v>0.95699999999999996</v>
      </c>
      <c r="D60" s="286">
        <v>0.9607</v>
      </c>
      <c r="E60" s="286">
        <v>0.96699999999999997</v>
      </c>
      <c r="F60" s="286">
        <v>0.97015401633764464</v>
      </c>
      <c r="G60" s="65">
        <v>0.96760119576634074</v>
      </c>
      <c r="I60" s="12" t="s">
        <v>64</v>
      </c>
      <c r="J60" s="319">
        <v>43380</v>
      </c>
      <c r="K60" s="319">
        <v>43286</v>
      </c>
      <c r="L60" s="319">
        <v>45605</v>
      </c>
      <c r="M60" s="73">
        <v>47904</v>
      </c>
      <c r="N60" s="76"/>
    </row>
    <row r="61" spans="2:14" ht="14.5" customHeight="1" x14ac:dyDescent="0.3">
      <c r="B61" s="10" t="s">
        <v>2</v>
      </c>
      <c r="C61" s="33">
        <v>0.95599999999999996</v>
      </c>
      <c r="D61" s="287">
        <v>0.9526</v>
      </c>
      <c r="E61" s="287">
        <v>0.96899999999999997</v>
      </c>
      <c r="F61" s="287">
        <v>0.9680758835228721</v>
      </c>
      <c r="G61" s="57">
        <v>0.95721493440968719</v>
      </c>
      <c r="I61" s="10" t="s">
        <v>2</v>
      </c>
      <c r="J61" s="320">
        <v>18199</v>
      </c>
      <c r="K61" s="320">
        <v>18145</v>
      </c>
      <c r="L61" s="320">
        <v>18983</v>
      </c>
      <c r="M61" s="74">
        <v>18972</v>
      </c>
      <c r="N61" s="77"/>
    </row>
    <row r="62" spans="2:14" ht="14.5" customHeight="1" x14ac:dyDescent="0.3">
      <c r="B62" s="10" t="s">
        <v>44</v>
      </c>
      <c r="C62" s="33">
        <v>0.95699999999999996</v>
      </c>
      <c r="D62" s="287">
        <v>0.9667</v>
      </c>
      <c r="E62" s="287">
        <v>0.96550000000000002</v>
      </c>
      <c r="F62" s="287">
        <v>0.97164130077740063</v>
      </c>
      <c r="G62" s="57">
        <v>0.97453516572352461</v>
      </c>
      <c r="I62" s="10" t="s">
        <v>44</v>
      </c>
      <c r="J62" s="320">
        <v>25181</v>
      </c>
      <c r="K62" s="320">
        <v>25141</v>
      </c>
      <c r="L62" s="320">
        <v>26622</v>
      </c>
      <c r="M62" s="74">
        <v>28932</v>
      </c>
    </row>
    <row r="63" spans="2:14" ht="14.5" customHeight="1" x14ac:dyDescent="0.3">
      <c r="B63" s="21" t="s">
        <v>45</v>
      </c>
      <c r="C63" s="33">
        <v>0.94099999999999995</v>
      </c>
      <c r="D63" s="287">
        <v>0.95179999999999998</v>
      </c>
      <c r="E63" s="287">
        <v>0.92579999999999996</v>
      </c>
      <c r="F63" s="287">
        <v>0.9633241158492214</v>
      </c>
      <c r="G63" s="57">
        <v>0.95676259964869614</v>
      </c>
      <c r="I63" s="21" t="s">
        <v>45</v>
      </c>
      <c r="J63" s="320">
        <v>6001</v>
      </c>
      <c r="K63" s="320">
        <v>6118</v>
      </c>
      <c r="L63" s="320">
        <v>6619</v>
      </c>
      <c r="M63" s="74">
        <v>7081</v>
      </c>
    </row>
    <row r="64" spans="2:14" ht="14.5" customHeight="1" x14ac:dyDescent="0.3">
      <c r="B64" s="21" t="s">
        <v>46</v>
      </c>
      <c r="C64" s="33">
        <v>0.99</v>
      </c>
      <c r="D64" s="287">
        <v>0.98950000000000005</v>
      </c>
      <c r="E64" s="287">
        <v>0.99719999999999998</v>
      </c>
      <c r="F64" s="287">
        <v>0.99338235294117649</v>
      </c>
      <c r="G64" s="57">
        <v>0.993237803896313</v>
      </c>
      <c r="I64" s="21" t="s">
        <v>46</v>
      </c>
      <c r="J64" s="320">
        <v>5666</v>
      </c>
      <c r="K64" s="320">
        <v>4968</v>
      </c>
      <c r="L64" s="320">
        <v>5404</v>
      </c>
      <c r="M64" s="74">
        <v>6169</v>
      </c>
      <c r="N64" s="76"/>
    </row>
    <row r="65" spans="2:14" ht="14.5" customHeight="1" x14ac:dyDescent="0.3">
      <c r="B65" s="21" t="s">
        <v>47</v>
      </c>
      <c r="C65" s="33">
        <v>0.93799999999999994</v>
      </c>
      <c r="D65" s="287">
        <v>0.97299999999999998</v>
      </c>
      <c r="E65" s="287">
        <v>0.98350000000000004</v>
      </c>
      <c r="F65" s="287">
        <v>0.97668650793650791</v>
      </c>
      <c r="G65" s="57">
        <v>0.99027283511269282</v>
      </c>
      <c r="I65" s="21" t="s">
        <v>47</v>
      </c>
      <c r="J65" s="320">
        <v>4076</v>
      </c>
      <c r="K65" s="320">
        <v>3933</v>
      </c>
      <c r="L65" s="320">
        <v>3938</v>
      </c>
      <c r="M65" s="74">
        <v>4174</v>
      </c>
    </row>
    <row r="66" spans="2:14" ht="14.5" customHeight="1" x14ac:dyDescent="0.3">
      <c r="B66" s="21" t="s">
        <v>48</v>
      </c>
      <c r="C66" s="33">
        <v>0.94799999999999995</v>
      </c>
      <c r="D66" s="287">
        <v>0.94430000000000003</v>
      </c>
      <c r="E66" s="287">
        <v>0.95330000000000004</v>
      </c>
      <c r="F66" s="287">
        <v>0.94604003481288079</v>
      </c>
      <c r="G66" s="57">
        <v>0.94680851063829785</v>
      </c>
      <c r="I66" s="21" t="s">
        <v>48</v>
      </c>
      <c r="J66" s="320">
        <v>2781</v>
      </c>
      <c r="K66" s="320">
        <v>3063</v>
      </c>
      <c r="L66" s="320">
        <v>3261</v>
      </c>
      <c r="M66" s="74">
        <v>3560</v>
      </c>
    </row>
    <row r="67" spans="2:14" ht="14.5" customHeight="1" x14ac:dyDescent="0.3">
      <c r="B67" s="21" t="s">
        <v>49</v>
      </c>
      <c r="C67" s="33"/>
      <c r="D67" s="287">
        <v>0.996</v>
      </c>
      <c r="E67" s="287">
        <v>0.998</v>
      </c>
      <c r="F67" s="287">
        <v>0.99914420196833542</v>
      </c>
      <c r="G67" s="57">
        <v>0.99784327821710994</v>
      </c>
      <c r="I67" s="21" t="s">
        <v>49</v>
      </c>
      <c r="J67" s="320">
        <v>1784</v>
      </c>
      <c r="K67" s="320">
        <v>1994</v>
      </c>
      <c r="L67" s="320">
        <v>2335</v>
      </c>
      <c r="M67" s="74">
        <v>2776</v>
      </c>
    </row>
    <row r="68" spans="2:14" ht="14.5" customHeight="1" x14ac:dyDescent="0.3">
      <c r="B68" s="21" t="s">
        <v>51</v>
      </c>
      <c r="C68" s="24"/>
      <c r="D68" s="287">
        <v>0.88100000000000001</v>
      </c>
      <c r="E68" s="287">
        <v>0.90649606299212604</v>
      </c>
      <c r="F68" s="287">
        <v>0.92669172932330823</v>
      </c>
      <c r="G68" s="57">
        <v>0.93619142572283154</v>
      </c>
      <c r="H68" s="14"/>
      <c r="I68" s="21" t="s">
        <v>51</v>
      </c>
      <c r="J68" s="320">
        <v>867</v>
      </c>
      <c r="K68" s="320">
        <v>921</v>
      </c>
      <c r="L68" s="320">
        <v>986</v>
      </c>
      <c r="M68" s="74">
        <v>939</v>
      </c>
    </row>
    <row r="69" spans="2:14" ht="14.5" customHeight="1" x14ac:dyDescent="0.3">
      <c r="B69" s="21" t="s">
        <v>50</v>
      </c>
      <c r="C69" s="33"/>
      <c r="D69" s="287">
        <v>0.94</v>
      </c>
      <c r="E69" s="287">
        <v>0.96699999999999997</v>
      </c>
      <c r="F69" s="287">
        <v>0.91649899396378265</v>
      </c>
      <c r="G69" s="57">
        <v>0.95458937198067628</v>
      </c>
      <c r="I69" s="21" t="s">
        <v>50</v>
      </c>
      <c r="J69" s="320">
        <v>948</v>
      </c>
      <c r="K69" s="320">
        <v>944</v>
      </c>
      <c r="L69" s="320">
        <v>911</v>
      </c>
      <c r="M69" s="74">
        <v>988</v>
      </c>
    </row>
    <row r="70" spans="2:14" ht="14.5" customHeight="1" x14ac:dyDescent="0.3">
      <c r="B70" s="21" t="s">
        <v>52</v>
      </c>
      <c r="C70" s="24"/>
      <c r="D70" s="287" t="s">
        <v>12</v>
      </c>
      <c r="E70" s="287">
        <v>1</v>
      </c>
      <c r="F70" s="287">
        <v>0.99734748010610075</v>
      </c>
      <c r="G70" s="57">
        <v>0.99118387909319894</v>
      </c>
      <c r="H70" s="14"/>
      <c r="I70" s="21" t="s">
        <v>52</v>
      </c>
      <c r="J70" s="320">
        <v>746</v>
      </c>
      <c r="K70" s="320">
        <v>740</v>
      </c>
      <c r="L70" s="320">
        <v>752</v>
      </c>
      <c r="M70" s="74">
        <v>787</v>
      </c>
    </row>
    <row r="71" spans="2:14" ht="14.5" customHeight="1" x14ac:dyDescent="0.3">
      <c r="B71" s="21" t="s">
        <v>53</v>
      </c>
      <c r="C71" s="24"/>
      <c r="D71" s="287">
        <v>0.99199999999999999</v>
      </c>
      <c r="E71" s="287">
        <v>0.99845679012345678</v>
      </c>
      <c r="F71" s="287">
        <v>0.99695121951219512</v>
      </c>
      <c r="G71" s="57">
        <v>0.99848254931714719</v>
      </c>
      <c r="H71" s="14"/>
      <c r="I71" s="21" t="s">
        <v>53</v>
      </c>
      <c r="J71" s="320">
        <v>620</v>
      </c>
      <c r="K71" s="320">
        <v>647</v>
      </c>
      <c r="L71" s="320">
        <v>654</v>
      </c>
      <c r="M71" s="74">
        <v>658</v>
      </c>
    </row>
    <row r="72" spans="2:14" ht="14.5" customHeight="1" x14ac:dyDescent="0.3">
      <c r="B72" s="21" t="s">
        <v>54</v>
      </c>
      <c r="C72" s="24"/>
      <c r="D72" s="287">
        <v>0.99</v>
      </c>
      <c r="E72" s="287">
        <v>0.99763593380614657</v>
      </c>
      <c r="F72" s="287">
        <v>0.98817966903073284</v>
      </c>
      <c r="G72" s="57">
        <v>0.99800399201596801</v>
      </c>
      <c r="H72" s="14"/>
      <c r="I72" s="21" t="s">
        <v>54</v>
      </c>
      <c r="J72" s="320">
        <v>414</v>
      </c>
      <c r="K72" s="320">
        <v>422</v>
      </c>
      <c r="L72" s="320">
        <v>418</v>
      </c>
      <c r="M72" s="74">
        <v>500</v>
      </c>
    </row>
    <row r="73" spans="2:14" ht="14.5" customHeight="1" x14ac:dyDescent="0.3">
      <c r="B73" s="21" t="s">
        <v>55</v>
      </c>
      <c r="C73" s="24"/>
      <c r="D73" s="287">
        <v>1</v>
      </c>
      <c r="E73" s="287">
        <v>0.98765432098765427</v>
      </c>
      <c r="F73" s="287">
        <v>0.99628252788104088</v>
      </c>
      <c r="G73" s="57">
        <v>0.99295774647887325</v>
      </c>
      <c r="H73" s="14"/>
      <c r="I73" s="21" t="s">
        <v>55</v>
      </c>
      <c r="J73" s="320">
        <v>234</v>
      </c>
      <c r="K73" s="320">
        <v>240</v>
      </c>
      <c r="L73" s="320">
        <v>268</v>
      </c>
      <c r="M73" s="74">
        <v>282</v>
      </c>
    </row>
    <row r="74" spans="2:14" ht="14.5" customHeight="1" x14ac:dyDescent="0.3">
      <c r="B74" s="21" t="s">
        <v>56</v>
      </c>
      <c r="C74" s="33"/>
      <c r="D74" s="287">
        <v>0.997</v>
      </c>
      <c r="E74" s="287">
        <v>0.95699999999999996</v>
      </c>
      <c r="F74" s="287">
        <v>1</v>
      </c>
      <c r="G74" s="57">
        <v>1</v>
      </c>
      <c r="I74" s="21" t="s">
        <v>56</v>
      </c>
      <c r="J74" s="320">
        <v>298</v>
      </c>
      <c r="K74" s="320">
        <v>267</v>
      </c>
      <c r="L74" s="320">
        <v>275</v>
      </c>
      <c r="M74" s="74">
        <v>240</v>
      </c>
    </row>
    <row r="75" spans="2:14" ht="14.5" customHeight="1" x14ac:dyDescent="0.3">
      <c r="B75" s="21" t="s">
        <v>57</v>
      </c>
      <c r="C75" s="24"/>
      <c r="D75" s="287">
        <v>0.97799999999999998</v>
      </c>
      <c r="E75" s="287">
        <v>0.971830985915493</v>
      </c>
      <c r="F75" s="287">
        <v>0.96842105263157896</v>
      </c>
      <c r="G75" s="57">
        <v>1</v>
      </c>
      <c r="H75" s="15"/>
      <c r="I75" s="21" t="s">
        <v>57</v>
      </c>
      <c r="J75" s="320">
        <v>244</v>
      </c>
      <c r="K75" s="320">
        <v>207</v>
      </c>
      <c r="L75" s="320">
        <v>184</v>
      </c>
      <c r="M75" s="74">
        <v>177</v>
      </c>
    </row>
    <row r="76" spans="2:14" ht="14.5" customHeight="1" x14ac:dyDescent="0.3">
      <c r="B76" s="21" t="s">
        <v>87</v>
      </c>
      <c r="C76" s="24"/>
      <c r="D76" s="293" t="s">
        <v>11</v>
      </c>
      <c r="E76" s="287">
        <v>1</v>
      </c>
      <c r="F76" s="287">
        <v>1</v>
      </c>
      <c r="G76" s="57">
        <v>1</v>
      </c>
      <c r="H76" s="15"/>
      <c r="I76" s="21" t="s">
        <v>58</v>
      </c>
      <c r="J76" s="293" t="s">
        <v>11</v>
      </c>
      <c r="K76" s="320">
        <v>142</v>
      </c>
      <c r="L76" s="320">
        <v>139</v>
      </c>
      <c r="M76" s="74">
        <v>132</v>
      </c>
    </row>
    <row r="77" spans="2:14" ht="14.5" customHeight="1" x14ac:dyDescent="0.3">
      <c r="B77" s="21" t="s">
        <v>59</v>
      </c>
      <c r="C77" s="24"/>
      <c r="D77" s="287">
        <v>1</v>
      </c>
      <c r="E77" s="287">
        <v>0.95238095238095233</v>
      </c>
      <c r="F77" s="287">
        <v>0.88990825688073394</v>
      </c>
      <c r="G77" s="57">
        <v>0.79166666666666663</v>
      </c>
      <c r="H77" s="15"/>
      <c r="I77" s="21" t="s">
        <v>59</v>
      </c>
      <c r="J77" s="320">
        <v>129</v>
      </c>
      <c r="K77" s="320">
        <v>120</v>
      </c>
      <c r="L77" s="320">
        <v>97</v>
      </c>
      <c r="M77" s="74">
        <v>57</v>
      </c>
    </row>
    <row r="78" spans="2:14" ht="14.5" customHeight="1" x14ac:dyDescent="0.3">
      <c r="B78" s="9" t="s">
        <v>66</v>
      </c>
      <c r="C78" s="31"/>
      <c r="D78" s="288"/>
      <c r="E78" s="288"/>
      <c r="F78" s="288"/>
      <c r="G78" s="31"/>
      <c r="I78" s="9" t="s">
        <v>66</v>
      </c>
      <c r="J78" s="321"/>
      <c r="K78" s="321"/>
      <c r="L78" s="321"/>
      <c r="M78" s="75"/>
    </row>
    <row r="79" spans="2:14" ht="14.5" customHeight="1" x14ac:dyDescent="0.3">
      <c r="B79" s="12" t="s">
        <v>64</v>
      </c>
      <c r="C79" s="32">
        <v>3.5999999999999997E-2</v>
      </c>
      <c r="D79" s="286">
        <v>3.3399999999999999E-2</v>
      </c>
      <c r="E79" s="286">
        <v>2.9000000000000001E-2</v>
      </c>
      <c r="F79" s="286">
        <v>2.46341048332199E-2</v>
      </c>
      <c r="G79" s="65">
        <v>2.7025935202391532E-2</v>
      </c>
      <c r="I79" s="12" t="s">
        <v>64</v>
      </c>
      <c r="J79" s="319">
        <v>1509</v>
      </c>
      <c r="K79" s="319">
        <v>1300</v>
      </c>
      <c r="L79" s="319">
        <v>1158</v>
      </c>
      <c r="M79" s="73">
        <v>1338</v>
      </c>
    </row>
    <row r="80" spans="2:14" ht="14.5" customHeight="1" x14ac:dyDescent="0.3">
      <c r="B80" s="10" t="s">
        <v>2</v>
      </c>
      <c r="C80" s="33">
        <v>4.0599999999999997E-2</v>
      </c>
      <c r="D80" s="287">
        <v>4.5600000000000002E-2</v>
      </c>
      <c r="E80" s="287">
        <v>2.9700000000000001E-2</v>
      </c>
      <c r="F80" s="287">
        <v>3.0343209750624715E-2</v>
      </c>
      <c r="G80" s="57">
        <v>4.1120080726538846E-2</v>
      </c>
      <c r="I80" s="10" t="s">
        <v>2</v>
      </c>
      <c r="J80" s="320">
        <v>871</v>
      </c>
      <c r="K80" s="320">
        <v>557</v>
      </c>
      <c r="L80" s="320">
        <v>595</v>
      </c>
      <c r="M80" s="74">
        <v>815</v>
      </c>
      <c r="N80" s="77"/>
    </row>
    <row r="81" spans="2:13" ht="15.75" customHeight="1" x14ac:dyDescent="0.3">
      <c r="B81" s="10" t="s">
        <v>44</v>
      </c>
      <c r="C81" s="33">
        <v>3.3000000000000002E-2</v>
      </c>
      <c r="D81" s="287">
        <v>2.4E-2</v>
      </c>
      <c r="E81" s="287">
        <v>2.8500000000000001E-2</v>
      </c>
      <c r="F81" s="287">
        <v>2.0548195189605462E-2</v>
      </c>
      <c r="G81" s="57">
        <v>1.7616545405551066E-2</v>
      </c>
      <c r="I81" s="10" t="s">
        <v>44</v>
      </c>
      <c r="J81" s="320">
        <v>638</v>
      </c>
      <c r="K81" s="320">
        <v>743</v>
      </c>
      <c r="L81" s="320">
        <v>563</v>
      </c>
      <c r="M81" s="74">
        <v>523</v>
      </c>
    </row>
    <row r="82" spans="2:13" ht="12" customHeight="1" x14ac:dyDescent="0.3">
      <c r="B82" s="21" t="s">
        <v>45</v>
      </c>
      <c r="C82" s="33">
        <v>5.8999999999999997E-2</v>
      </c>
      <c r="D82" s="287">
        <v>4.7399999999999998E-2</v>
      </c>
      <c r="E82" s="287">
        <v>7.4200000000000002E-2</v>
      </c>
      <c r="F82" s="287">
        <v>3.6675884150778632E-2</v>
      </c>
      <c r="G82" s="57">
        <v>4.3237400351303877E-2</v>
      </c>
      <c r="I82" s="21" t="s">
        <v>45</v>
      </c>
      <c r="J82" s="320">
        <v>299</v>
      </c>
      <c r="K82" s="320">
        <v>490</v>
      </c>
      <c r="L82" s="320">
        <v>252</v>
      </c>
      <c r="M82" s="74">
        <v>320</v>
      </c>
    </row>
    <row r="83" spans="2:13" ht="14.5" customHeight="1" x14ac:dyDescent="0.3">
      <c r="B83" s="21" t="s">
        <v>46</v>
      </c>
      <c r="C83" s="33">
        <v>0.01</v>
      </c>
      <c r="D83" s="287">
        <v>1.0500000000000001E-2</v>
      </c>
      <c r="E83" s="287">
        <v>2.8E-3</v>
      </c>
      <c r="F83" s="287">
        <v>6.6176470588235293E-3</v>
      </c>
      <c r="G83" s="57">
        <v>6.7621961036870067E-3</v>
      </c>
      <c r="I83" s="21" t="s">
        <v>46</v>
      </c>
      <c r="J83" s="320">
        <v>60</v>
      </c>
      <c r="K83" s="320">
        <v>14</v>
      </c>
      <c r="L83" s="320">
        <v>36</v>
      </c>
      <c r="M83" s="74">
        <v>42</v>
      </c>
    </row>
    <row r="84" spans="2:13" ht="14.5" customHeight="1" x14ac:dyDescent="0.3">
      <c r="B84" s="21" t="s">
        <v>47</v>
      </c>
      <c r="C84" s="33">
        <v>5.8000000000000003E-2</v>
      </c>
      <c r="D84" s="287">
        <v>2.46E-2</v>
      </c>
      <c r="E84" s="287">
        <v>1.5800000000000002E-2</v>
      </c>
      <c r="F84" s="287">
        <v>1.9345238095238096E-2</v>
      </c>
      <c r="G84" s="57">
        <v>8.3036773428232496E-3</v>
      </c>
      <c r="I84" s="21" t="s">
        <v>47</v>
      </c>
      <c r="J84" s="320">
        <v>103</v>
      </c>
      <c r="K84" s="320">
        <v>63</v>
      </c>
      <c r="L84" s="320">
        <v>78</v>
      </c>
      <c r="M84" s="74">
        <v>35</v>
      </c>
    </row>
    <row r="85" spans="2:13" ht="14.5" customHeight="1" x14ac:dyDescent="0.3">
      <c r="B85" s="21" t="s">
        <v>48</v>
      </c>
      <c r="C85" s="33">
        <v>1.7000000000000001E-2</v>
      </c>
      <c r="D85" s="287">
        <v>1.29E-2</v>
      </c>
      <c r="E85" s="287">
        <v>1.84E-2</v>
      </c>
      <c r="F85" s="287">
        <v>2.9300841311285176E-2</v>
      </c>
      <c r="G85" s="57">
        <v>1.2500000000000001E-2</v>
      </c>
      <c r="I85" s="21" t="s">
        <v>48</v>
      </c>
      <c r="J85" s="320">
        <v>38</v>
      </c>
      <c r="K85" s="320">
        <v>59</v>
      </c>
      <c r="L85" s="320">
        <v>101</v>
      </c>
      <c r="M85" s="74">
        <v>47</v>
      </c>
    </row>
    <row r="86" spans="2:13" ht="14.5" customHeight="1" x14ac:dyDescent="0.3">
      <c r="B86" s="21" t="s">
        <v>49</v>
      </c>
      <c r="C86" s="33"/>
      <c r="D86" s="287">
        <v>5.0000000000000001E-3</v>
      </c>
      <c r="E86" s="287">
        <v>2E-3</v>
      </c>
      <c r="F86" s="287">
        <v>8.5579803166452718E-4</v>
      </c>
      <c r="G86" s="57">
        <v>2.1567217828900071E-3</v>
      </c>
      <c r="I86" s="21" t="s">
        <v>49</v>
      </c>
      <c r="J86" s="320">
        <v>8</v>
      </c>
      <c r="K86" s="320">
        <v>4</v>
      </c>
      <c r="L86" s="320">
        <v>2</v>
      </c>
      <c r="M86" s="74">
        <v>6</v>
      </c>
    </row>
    <row r="87" spans="2:13" ht="14.5" customHeight="1" x14ac:dyDescent="0.3">
      <c r="B87" s="21" t="s">
        <v>51</v>
      </c>
      <c r="C87" s="24"/>
      <c r="D87" s="287">
        <v>8.8999999999999996E-2</v>
      </c>
      <c r="E87" s="287">
        <v>6.6929133858267723E-2</v>
      </c>
      <c r="F87" s="287">
        <v>4.1353383458646614E-2</v>
      </c>
      <c r="G87" s="57">
        <v>3.7886340977068791E-2</v>
      </c>
      <c r="H87" s="14"/>
      <c r="I87" s="21" t="s">
        <v>51</v>
      </c>
      <c r="J87" s="320">
        <v>88</v>
      </c>
      <c r="K87" s="320">
        <v>68</v>
      </c>
      <c r="L87" s="320">
        <v>44</v>
      </c>
      <c r="M87" s="74">
        <v>38</v>
      </c>
    </row>
    <row r="88" spans="2:13" ht="14.5" customHeight="1" x14ac:dyDescent="0.3">
      <c r="B88" s="21" t="s">
        <v>50</v>
      </c>
      <c r="C88" s="33"/>
      <c r="D88" s="287">
        <v>7.0000000000000001E-3</v>
      </c>
      <c r="E88" s="287">
        <v>1.1299999999999999E-2</v>
      </c>
      <c r="F88" s="287">
        <v>1.2072434607645875E-2</v>
      </c>
      <c r="G88" s="57">
        <v>6.7632850241545897E-3</v>
      </c>
      <c r="I88" s="21" t="s">
        <v>50</v>
      </c>
      <c r="J88" s="320">
        <v>7</v>
      </c>
      <c r="K88" s="320">
        <v>11</v>
      </c>
      <c r="L88" s="320">
        <v>12</v>
      </c>
      <c r="M88" s="74">
        <v>7</v>
      </c>
    </row>
    <row r="89" spans="2:13" ht="14.5" customHeight="1" x14ac:dyDescent="0.3">
      <c r="B89" s="21" t="s">
        <v>52</v>
      </c>
      <c r="C89" s="24"/>
      <c r="D89" s="287" t="s">
        <v>13</v>
      </c>
      <c r="E89" s="287">
        <v>0</v>
      </c>
      <c r="F89" s="287">
        <v>0</v>
      </c>
      <c r="G89" s="57">
        <v>0</v>
      </c>
      <c r="H89" s="14"/>
      <c r="I89" s="21" t="s">
        <v>52</v>
      </c>
      <c r="J89" s="320">
        <v>2</v>
      </c>
      <c r="K89" s="320">
        <v>0</v>
      </c>
      <c r="L89" s="320">
        <v>0</v>
      </c>
      <c r="M89" s="74">
        <v>0</v>
      </c>
    </row>
    <row r="90" spans="2:13" ht="14.5" customHeight="1" x14ac:dyDescent="0.3">
      <c r="B90" s="21" t="s">
        <v>53</v>
      </c>
      <c r="C90" s="24"/>
      <c r="D90" s="287">
        <v>3.0000000000000001E-3</v>
      </c>
      <c r="E90" s="287">
        <v>1.5432098765432098E-3</v>
      </c>
      <c r="F90" s="287">
        <v>1.5243902439024391E-3</v>
      </c>
      <c r="G90" s="57">
        <v>1.5174506828528073E-3</v>
      </c>
      <c r="H90" s="14"/>
      <c r="I90" s="21" t="s">
        <v>53</v>
      </c>
      <c r="J90" s="320">
        <v>2</v>
      </c>
      <c r="K90" s="320">
        <v>1</v>
      </c>
      <c r="L90" s="320">
        <v>1</v>
      </c>
      <c r="M90" s="74">
        <v>1</v>
      </c>
    </row>
    <row r="91" spans="2:13" ht="14.5" customHeight="1" x14ac:dyDescent="0.3">
      <c r="B91" s="21" t="s">
        <v>54</v>
      </c>
      <c r="C91" s="24"/>
      <c r="D91" s="287">
        <v>0.01</v>
      </c>
      <c r="E91" s="287">
        <v>2.3640661938534278E-3</v>
      </c>
      <c r="F91" s="287">
        <v>1.1820330969267139E-2</v>
      </c>
      <c r="G91" s="57">
        <v>1.996007984031936E-3</v>
      </c>
      <c r="H91" s="14"/>
      <c r="I91" s="21" t="s">
        <v>54</v>
      </c>
      <c r="J91" s="320">
        <v>4</v>
      </c>
      <c r="K91" s="320">
        <v>1</v>
      </c>
      <c r="L91" s="320">
        <v>5</v>
      </c>
      <c r="M91" s="74">
        <v>1</v>
      </c>
    </row>
    <row r="92" spans="2:13" ht="14.5" customHeight="1" x14ac:dyDescent="0.3">
      <c r="B92" s="21" t="s">
        <v>55</v>
      </c>
      <c r="C92" s="24"/>
      <c r="D92" s="287">
        <v>0</v>
      </c>
      <c r="E92" s="287">
        <v>8.23045267489712E-3</v>
      </c>
      <c r="F92" s="287">
        <v>3.7174721189591076E-3</v>
      </c>
      <c r="G92" s="57">
        <v>7.0422535211267607E-3</v>
      </c>
      <c r="H92" s="14"/>
      <c r="I92" s="21" t="s">
        <v>55</v>
      </c>
      <c r="J92" s="320">
        <v>0</v>
      </c>
      <c r="K92" s="320">
        <v>2</v>
      </c>
      <c r="L92" s="320">
        <v>1</v>
      </c>
      <c r="M92" s="74">
        <v>2</v>
      </c>
    </row>
    <row r="93" spans="2:13" ht="14.5" customHeight="1" x14ac:dyDescent="0.3">
      <c r="B93" s="21" t="s">
        <v>56</v>
      </c>
      <c r="C93" s="33"/>
      <c r="D93" s="287">
        <v>3.0000000000000001E-3</v>
      </c>
      <c r="E93" s="287">
        <v>0</v>
      </c>
      <c r="F93" s="287">
        <v>0</v>
      </c>
      <c r="G93" s="57">
        <v>0</v>
      </c>
      <c r="I93" s="21" t="s">
        <v>56</v>
      </c>
      <c r="J93" s="320">
        <v>1</v>
      </c>
      <c r="K93" s="320">
        <v>0</v>
      </c>
      <c r="L93" s="320">
        <v>0</v>
      </c>
      <c r="M93" s="74">
        <v>0</v>
      </c>
    </row>
    <row r="94" spans="2:13" ht="14.5" customHeight="1" x14ac:dyDescent="0.3">
      <c r="B94" s="21" t="s">
        <v>57</v>
      </c>
      <c r="C94" s="24"/>
      <c r="D94" s="287">
        <v>1.6E-2</v>
      </c>
      <c r="E94" s="287">
        <v>2.3474178403755867E-2</v>
      </c>
      <c r="F94" s="287">
        <v>5.263157894736842E-3</v>
      </c>
      <c r="G94" s="57">
        <v>0</v>
      </c>
      <c r="H94" s="15"/>
      <c r="I94" s="21" t="s">
        <v>57</v>
      </c>
      <c r="J94" s="320">
        <v>4</v>
      </c>
      <c r="K94" s="320">
        <v>5</v>
      </c>
      <c r="L94" s="320">
        <v>1</v>
      </c>
      <c r="M94" s="74">
        <v>0</v>
      </c>
    </row>
    <row r="95" spans="2:13" ht="14.5" customHeight="1" x14ac:dyDescent="0.3">
      <c r="B95" s="21" t="s">
        <v>87</v>
      </c>
      <c r="C95" s="24"/>
      <c r="D95" s="293" t="s">
        <v>11</v>
      </c>
      <c r="E95" s="287">
        <v>0</v>
      </c>
      <c r="F95" s="287">
        <v>0</v>
      </c>
      <c r="G95" s="57">
        <v>0</v>
      </c>
      <c r="H95" s="15"/>
      <c r="I95" s="21" t="s">
        <v>87</v>
      </c>
      <c r="J95" s="293" t="s">
        <v>11</v>
      </c>
      <c r="K95" s="320">
        <v>0</v>
      </c>
      <c r="L95" s="320">
        <v>0</v>
      </c>
      <c r="M95" s="74">
        <v>0</v>
      </c>
    </row>
    <row r="96" spans="2:13" ht="14.5" customHeight="1" x14ac:dyDescent="0.3">
      <c r="B96" s="21" t="s">
        <v>59</v>
      </c>
      <c r="C96" s="24"/>
      <c r="D96" s="287">
        <v>0</v>
      </c>
      <c r="E96" s="287">
        <v>4.7619047619047616E-2</v>
      </c>
      <c r="F96" s="287">
        <v>0.11009174311926606</v>
      </c>
      <c r="G96" s="57">
        <v>0.20833333333333334</v>
      </c>
      <c r="H96" s="15"/>
      <c r="I96" s="21" t="s">
        <v>59</v>
      </c>
      <c r="J96" s="320">
        <v>0</v>
      </c>
      <c r="K96" s="320">
        <v>6</v>
      </c>
      <c r="L96" s="320">
        <v>12</v>
      </c>
      <c r="M96" s="74">
        <v>15</v>
      </c>
    </row>
    <row r="97" spans="2:13" ht="14.5" customHeight="1" x14ac:dyDescent="0.3">
      <c r="B97" s="9" t="s">
        <v>67</v>
      </c>
      <c r="C97" s="31"/>
      <c r="D97" s="288"/>
      <c r="E97" s="288"/>
      <c r="F97" s="288"/>
      <c r="G97" s="31"/>
      <c r="I97" s="9" t="s">
        <v>67</v>
      </c>
      <c r="J97" s="321"/>
      <c r="K97" s="321"/>
      <c r="L97" s="321"/>
      <c r="M97" s="75"/>
    </row>
    <row r="98" spans="2:13" ht="14.5" customHeight="1" x14ac:dyDescent="0.3">
      <c r="B98" s="12" t="s">
        <v>64</v>
      </c>
      <c r="C98" s="32">
        <v>7.0000000000000001E-3</v>
      </c>
      <c r="D98" s="286">
        <v>5.7999999999999996E-3</v>
      </c>
      <c r="E98" s="286">
        <v>4.1000000000000003E-3</v>
      </c>
      <c r="F98" s="286">
        <v>5.2118788291354665E-3</v>
      </c>
      <c r="G98" s="65">
        <v>5.3728690312676739E-3</v>
      </c>
      <c r="I98" s="12" t="s">
        <v>64</v>
      </c>
      <c r="J98" s="319">
        <v>264</v>
      </c>
      <c r="K98" s="319">
        <v>182</v>
      </c>
      <c r="L98" s="319">
        <v>245</v>
      </c>
      <c r="M98" s="73">
        <v>266</v>
      </c>
    </row>
    <row r="99" spans="2:13" ht="14.5" customHeight="1" x14ac:dyDescent="0.3">
      <c r="B99" s="10" t="s">
        <v>2</v>
      </c>
      <c r="C99" s="33">
        <v>3.0000000000000001E-3</v>
      </c>
      <c r="D99" s="287">
        <v>1.9E-3</v>
      </c>
      <c r="E99" s="287">
        <v>1.4E-3</v>
      </c>
      <c r="F99" s="287">
        <v>1.5809067265031363E-3</v>
      </c>
      <c r="G99" s="57">
        <v>1.6649848637739658E-3</v>
      </c>
      <c r="I99" s="10" t="s">
        <v>2</v>
      </c>
      <c r="J99" s="320">
        <v>34</v>
      </c>
      <c r="K99" s="320">
        <v>26</v>
      </c>
      <c r="L99" s="320">
        <v>31</v>
      </c>
      <c r="M99" s="74">
        <v>33</v>
      </c>
    </row>
    <row r="100" spans="2:13" ht="14.5" customHeight="1" x14ac:dyDescent="0.3">
      <c r="B100" s="10" t="s">
        <v>44</v>
      </c>
      <c r="C100" s="33">
        <v>0.01</v>
      </c>
      <c r="D100" s="287">
        <v>8.8000000000000005E-3</v>
      </c>
      <c r="E100" s="287">
        <v>6.0000000000000001E-3</v>
      </c>
      <c r="F100" s="287">
        <v>7.8105040329939047E-3</v>
      </c>
      <c r="G100" s="57">
        <v>7.848288870924279E-3</v>
      </c>
      <c r="I100" s="10" t="s">
        <v>44</v>
      </c>
      <c r="J100" s="320">
        <v>230</v>
      </c>
      <c r="K100" s="320">
        <v>156</v>
      </c>
      <c r="L100" s="320">
        <v>214</v>
      </c>
      <c r="M100" s="74">
        <v>233</v>
      </c>
    </row>
    <row r="101" spans="2:13" ht="14.5" customHeight="1" x14ac:dyDescent="0.3">
      <c r="B101" s="21" t="s">
        <v>45</v>
      </c>
      <c r="C101" s="33">
        <v>0</v>
      </c>
      <c r="D101" s="287">
        <v>8.0000000000000004E-4</v>
      </c>
      <c r="E101" s="287">
        <v>0</v>
      </c>
      <c r="F101" s="287">
        <v>0</v>
      </c>
      <c r="G101" s="57">
        <v>0</v>
      </c>
      <c r="I101" s="21" t="s">
        <v>45</v>
      </c>
      <c r="J101" s="320">
        <v>5</v>
      </c>
      <c r="K101" s="320">
        <v>0</v>
      </c>
      <c r="L101" s="320">
        <v>0</v>
      </c>
      <c r="M101" s="74">
        <v>0</v>
      </c>
    </row>
    <row r="102" spans="2:13" ht="14.5" customHeight="1" x14ac:dyDescent="0.3">
      <c r="B102" s="21" t="s">
        <v>46</v>
      </c>
      <c r="C102" s="33">
        <v>0</v>
      </c>
      <c r="D102" s="287">
        <v>0</v>
      </c>
      <c r="E102" s="287">
        <v>0</v>
      </c>
      <c r="F102" s="287">
        <v>0</v>
      </c>
      <c r="G102" s="57">
        <v>0</v>
      </c>
      <c r="I102" s="21" t="s">
        <v>46</v>
      </c>
      <c r="J102" s="320">
        <v>0</v>
      </c>
      <c r="K102" s="320">
        <v>0</v>
      </c>
      <c r="L102" s="320">
        <v>0</v>
      </c>
      <c r="M102" s="74">
        <v>0</v>
      </c>
    </row>
    <row r="103" spans="2:13" ht="14.5" customHeight="1" x14ac:dyDescent="0.3">
      <c r="B103" s="21" t="s">
        <v>47</v>
      </c>
      <c r="C103" s="33">
        <v>4.0000000000000001E-3</v>
      </c>
      <c r="D103" s="287">
        <v>2.3999999999999998E-3</v>
      </c>
      <c r="E103" s="287">
        <v>8.0000000000000004E-4</v>
      </c>
      <c r="F103" s="287">
        <v>3.968253968253968E-3</v>
      </c>
      <c r="G103" s="57">
        <v>1.4234875444839859E-3</v>
      </c>
      <c r="I103" s="21" t="s">
        <v>47</v>
      </c>
      <c r="J103" s="320">
        <v>10</v>
      </c>
      <c r="K103" s="320">
        <v>3</v>
      </c>
      <c r="L103" s="320">
        <v>16</v>
      </c>
      <c r="M103" s="74">
        <v>6</v>
      </c>
    </row>
    <row r="104" spans="2:13" ht="14.5" customHeight="1" x14ac:dyDescent="0.3">
      <c r="B104" s="21" t="s">
        <v>48</v>
      </c>
      <c r="C104" s="33">
        <v>3.5999999999999997E-2</v>
      </c>
      <c r="D104" s="287">
        <v>4.2799999999999998E-2</v>
      </c>
      <c r="E104" s="287">
        <v>2.8299999999999999E-2</v>
      </c>
      <c r="F104" s="287">
        <v>2.465912387583406E-2</v>
      </c>
      <c r="G104" s="57">
        <v>4.0691489361702131E-2</v>
      </c>
      <c r="I104" s="21" t="s">
        <v>48</v>
      </c>
      <c r="J104" s="320">
        <v>126</v>
      </c>
      <c r="K104" s="320">
        <v>91</v>
      </c>
      <c r="L104" s="320">
        <v>85</v>
      </c>
      <c r="M104" s="74">
        <v>153</v>
      </c>
    </row>
    <row r="105" spans="2:13" ht="14.5" customHeight="1" x14ac:dyDescent="0.3">
      <c r="B105" s="21" t="s">
        <v>49</v>
      </c>
      <c r="C105" s="33"/>
      <c r="D105" s="287">
        <v>0</v>
      </c>
      <c r="E105" s="287">
        <v>0</v>
      </c>
      <c r="F105" s="287">
        <v>0</v>
      </c>
      <c r="G105" s="57">
        <v>0</v>
      </c>
      <c r="I105" s="21" t="s">
        <v>49</v>
      </c>
      <c r="J105" s="320">
        <v>0</v>
      </c>
      <c r="K105" s="320">
        <v>0</v>
      </c>
      <c r="L105" s="320">
        <v>0</v>
      </c>
      <c r="M105" s="74">
        <v>0</v>
      </c>
    </row>
    <row r="106" spans="2:13" ht="14.5" customHeight="1" x14ac:dyDescent="0.3">
      <c r="B106" s="21" t="s">
        <v>51</v>
      </c>
      <c r="C106" s="24"/>
      <c r="D106" s="287">
        <v>0.03</v>
      </c>
      <c r="E106" s="287">
        <v>0</v>
      </c>
      <c r="F106" s="287">
        <v>3.1954887218045111E-2</v>
      </c>
      <c r="G106" s="57">
        <v>2.5922233300099701E-2</v>
      </c>
      <c r="I106" s="21" t="s">
        <v>51</v>
      </c>
      <c r="J106" s="320">
        <v>29</v>
      </c>
      <c r="K106" s="320">
        <v>27</v>
      </c>
      <c r="L106" s="320">
        <v>34</v>
      </c>
      <c r="M106" s="74">
        <v>26</v>
      </c>
    </row>
    <row r="107" spans="2:13" ht="14.5" customHeight="1" x14ac:dyDescent="0.3">
      <c r="B107" s="21" t="s">
        <v>50</v>
      </c>
      <c r="C107" s="33"/>
      <c r="D107" s="287">
        <v>5.3999999999999999E-2</v>
      </c>
      <c r="E107" s="287">
        <v>2.1499999999999998E-2</v>
      </c>
      <c r="F107" s="287">
        <v>7.1428571428571425E-2</v>
      </c>
      <c r="G107" s="57">
        <v>3.864734299516908E-2</v>
      </c>
      <c r="I107" s="21" t="s">
        <v>50</v>
      </c>
      <c r="J107" s="320">
        <v>54</v>
      </c>
      <c r="K107" s="320">
        <v>21</v>
      </c>
      <c r="L107" s="320">
        <v>71</v>
      </c>
      <c r="M107" s="74">
        <v>40</v>
      </c>
    </row>
    <row r="108" spans="2:13" ht="14.5" customHeight="1" x14ac:dyDescent="0.3">
      <c r="B108" s="21" t="s">
        <v>52</v>
      </c>
      <c r="C108" s="24"/>
      <c r="D108" s="287" t="s">
        <v>14</v>
      </c>
      <c r="E108" s="287">
        <v>0</v>
      </c>
      <c r="F108" s="287">
        <v>2.6525198938992041E-3</v>
      </c>
      <c r="G108" s="57">
        <v>8.8161209068010078E-3</v>
      </c>
      <c r="H108" s="14"/>
      <c r="I108" s="21" t="s">
        <v>52</v>
      </c>
      <c r="J108" s="320">
        <v>1</v>
      </c>
      <c r="K108" s="320">
        <v>0</v>
      </c>
      <c r="L108" s="320">
        <v>2</v>
      </c>
      <c r="M108" s="74">
        <v>7</v>
      </c>
    </row>
    <row r="109" spans="2:13" ht="14.5" customHeight="1" x14ac:dyDescent="0.3">
      <c r="B109" s="21" t="s">
        <v>53</v>
      </c>
      <c r="C109" s="24"/>
      <c r="D109" s="287">
        <v>5.0000000000000001E-3</v>
      </c>
      <c r="E109" s="287">
        <v>0</v>
      </c>
      <c r="F109" s="287">
        <v>1.5243902439024391E-3</v>
      </c>
      <c r="G109" s="57">
        <v>0</v>
      </c>
      <c r="H109" s="14"/>
      <c r="I109" s="21" t="s">
        <v>53</v>
      </c>
      <c r="J109" s="320">
        <v>3</v>
      </c>
      <c r="K109" s="320">
        <v>0</v>
      </c>
      <c r="L109" s="320">
        <v>1</v>
      </c>
      <c r="M109" s="74">
        <v>0</v>
      </c>
    </row>
    <row r="110" spans="2:13" ht="14.5" customHeight="1" x14ac:dyDescent="0.3">
      <c r="B110" s="21" t="s">
        <v>54</v>
      </c>
      <c r="C110" s="24"/>
      <c r="D110" s="287">
        <v>0</v>
      </c>
      <c r="E110" s="287">
        <v>0</v>
      </c>
      <c r="F110" s="287">
        <v>0</v>
      </c>
      <c r="G110" s="57">
        <v>0</v>
      </c>
      <c r="H110" s="14"/>
      <c r="I110" s="21" t="s">
        <v>54</v>
      </c>
      <c r="J110" s="320">
        <v>0</v>
      </c>
      <c r="K110" s="320">
        <v>0</v>
      </c>
      <c r="L110" s="320">
        <v>0</v>
      </c>
      <c r="M110" s="74">
        <v>0</v>
      </c>
    </row>
    <row r="111" spans="2:13" ht="14.5" customHeight="1" x14ac:dyDescent="0.3">
      <c r="B111" s="21" t="s">
        <v>55</v>
      </c>
      <c r="C111" s="24"/>
      <c r="D111" s="287">
        <v>0</v>
      </c>
      <c r="E111" s="287">
        <v>4.11522633744856E-3</v>
      </c>
      <c r="F111" s="287">
        <v>0</v>
      </c>
      <c r="G111" s="57">
        <v>0</v>
      </c>
      <c r="H111" s="14"/>
      <c r="I111" s="21" t="s">
        <v>55</v>
      </c>
      <c r="J111" s="320">
        <v>0</v>
      </c>
      <c r="K111" s="320">
        <v>1</v>
      </c>
      <c r="L111" s="320">
        <v>0</v>
      </c>
      <c r="M111" s="74">
        <v>0</v>
      </c>
    </row>
    <row r="112" spans="2:13" ht="14.5" customHeight="1" x14ac:dyDescent="0.3">
      <c r="B112" s="21" t="s">
        <v>56</v>
      </c>
      <c r="C112" s="33"/>
      <c r="D112" s="287">
        <v>0</v>
      </c>
      <c r="E112" s="287">
        <v>4.3010752688172046E-2</v>
      </c>
      <c r="F112" s="287">
        <v>0</v>
      </c>
      <c r="G112" s="57">
        <v>0</v>
      </c>
      <c r="I112" s="21" t="s">
        <v>56</v>
      </c>
      <c r="J112" s="320">
        <v>0</v>
      </c>
      <c r="K112" s="320">
        <v>12</v>
      </c>
      <c r="L112" s="320">
        <v>0</v>
      </c>
      <c r="M112" s="74">
        <v>0</v>
      </c>
    </row>
    <row r="113" spans="2:13" ht="14.5" customHeight="1" x14ac:dyDescent="0.3">
      <c r="B113" s="21" t="s">
        <v>57</v>
      </c>
      <c r="C113" s="24"/>
      <c r="D113" s="287">
        <v>4.0000000000000001E-3</v>
      </c>
      <c r="E113" s="287">
        <v>4.6948356807511738E-3</v>
      </c>
      <c r="F113" s="287">
        <v>2.6315789473684209E-2</v>
      </c>
      <c r="G113" s="57">
        <v>0</v>
      </c>
      <c r="H113" s="15"/>
      <c r="I113" s="21" t="s">
        <v>57</v>
      </c>
      <c r="J113" s="320">
        <v>1</v>
      </c>
      <c r="K113" s="320">
        <v>1</v>
      </c>
      <c r="L113" s="320">
        <v>5</v>
      </c>
      <c r="M113" s="74">
        <v>0</v>
      </c>
    </row>
    <row r="114" spans="2:13" ht="14.5" customHeight="1" x14ac:dyDescent="0.3">
      <c r="B114" s="21" t="s">
        <v>87</v>
      </c>
      <c r="C114" s="24"/>
      <c r="D114" s="293" t="s">
        <v>11</v>
      </c>
      <c r="E114" s="287">
        <v>0</v>
      </c>
      <c r="F114" s="287">
        <v>0</v>
      </c>
      <c r="G114" s="57">
        <v>0</v>
      </c>
      <c r="H114" s="15"/>
      <c r="I114" s="21" t="s">
        <v>87</v>
      </c>
      <c r="J114" s="293" t="s">
        <v>11</v>
      </c>
      <c r="K114" s="320">
        <v>0</v>
      </c>
      <c r="L114" s="320">
        <v>0</v>
      </c>
      <c r="M114" s="74">
        <v>0</v>
      </c>
    </row>
    <row r="115" spans="2:13" ht="14.5" customHeight="1" x14ac:dyDescent="0.3">
      <c r="B115" s="34" t="s">
        <v>59</v>
      </c>
      <c r="C115" s="38"/>
      <c r="D115" s="289">
        <v>0</v>
      </c>
      <c r="E115" s="289">
        <v>0</v>
      </c>
      <c r="F115" s="289">
        <v>0</v>
      </c>
      <c r="G115" s="69">
        <v>0</v>
      </c>
      <c r="H115" s="15"/>
      <c r="I115" s="34" t="s">
        <v>59</v>
      </c>
      <c r="J115" s="322">
        <v>0</v>
      </c>
      <c r="K115" s="322">
        <v>0</v>
      </c>
      <c r="L115" s="322">
        <v>0</v>
      </c>
      <c r="M115" s="101">
        <v>0</v>
      </c>
    </row>
    <row r="116" spans="2:13" x14ac:dyDescent="0.3">
      <c r="B116" s="449" t="s">
        <v>95</v>
      </c>
      <c r="C116" s="449"/>
      <c r="D116" s="449"/>
      <c r="E116" s="449"/>
      <c r="F116" s="449"/>
      <c r="G116" s="85"/>
    </row>
    <row r="117" spans="2:13" ht="40" customHeight="1" x14ac:dyDescent="0.3">
      <c r="B117" s="8" t="s">
        <v>68</v>
      </c>
      <c r="C117" s="17"/>
      <c r="D117" s="17"/>
      <c r="E117" s="17"/>
      <c r="F117" s="17"/>
      <c r="G117" s="17"/>
    </row>
    <row r="118" spans="2:13" ht="25.5" customHeight="1" x14ac:dyDescent="0.3">
      <c r="B118" s="9" t="s">
        <v>43</v>
      </c>
      <c r="C118" s="18">
        <v>2018</v>
      </c>
      <c r="D118" s="18">
        <v>2019</v>
      </c>
      <c r="E118" s="18">
        <v>2020</v>
      </c>
      <c r="F118" s="18">
        <v>2021</v>
      </c>
      <c r="G118" s="18">
        <v>2022</v>
      </c>
      <c r="H118" s="2"/>
      <c r="I118" s="3"/>
    </row>
    <row r="119" spans="2:13" ht="14.5" customHeight="1" x14ac:dyDescent="0.3">
      <c r="B119" s="12" t="s">
        <v>64</v>
      </c>
      <c r="C119" s="19">
        <v>7.1</v>
      </c>
      <c r="D119" s="290">
        <v>7.06</v>
      </c>
      <c r="E119" s="290">
        <v>7.67</v>
      </c>
      <c r="F119" s="290">
        <v>7.5463418166634497</v>
      </c>
      <c r="G119" s="66">
        <v>7.2213080050129959</v>
      </c>
      <c r="H119" s="13"/>
      <c r="I119" s="4"/>
    </row>
    <row r="120" spans="2:13" ht="14.5" customHeight="1" x14ac:dyDescent="0.3">
      <c r="B120" s="10" t="s">
        <v>2</v>
      </c>
      <c r="C120" s="20">
        <v>8</v>
      </c>
      <c r="D120" s="291">
        <v>8</v>
      </c>
      <c r="E120" s="291">
        <v>8.6300000000000008</v>
      </c>
      <c r="F120" s="291">
        <v>8.7810742296422095</v>
      </c>
      <c r="G120" s="67">
        <v>8.7274692644789571</v>
      </c>
      <c r="H120" s="13"/>
      <c r="I120" s="4"/>
    </row>
    <row r="121" spans="2:13" ht="14.5" customHeight="1" x14ac:dyDescent="0.3">
      <c r="B121" s="10" t="s">
        <v>44</v>
      </c>
      <c r="C121" s="20">
        <v>6.42</v>
      </c>
      <c r="D121" s="291">
        <v>6.4</v>
      </c>
      <c r="E121" s="291">
        <v>6.98</v>
      </c>
      <c r="F121" s="291">
        <v>6.6659073866591054</v>
      </c>
      <c r="G121" s="67">
        <v>6.2336510364457274</v>
      </c>
      <c r="H121" s="13"/>
      <c r="I121" s="4"/>
    </row>
    <row r="122" spans="2:13" ht="14.5" customHeight="1" x14ac:dyDescent="0.3">
      <c r="B122" s="21" t="s">
        <v>45</v>
      </c>
      <c r="C122" s="20">
        <v>10.7</v>
      </c>
      <c r="D122" s="291">
        <v>10.3</v>
      </c>
      <c r="E122" s="291">
        <v>10.32</v>
      </c>
      <c r="F122" s="291">
        <v>9.520224843772608</v>
      </c>
      <c r="G122" s="67">
        <v>8.8706191511715442</v>
      </c>
      <c r="H122" s="13"/>
      <c r="I122" s="4"/>
    </row>
    <row r="123" spans="2:13" ht="14.5" customHeight="1" x14ac:dyDescent="0.3">
      <c r="B123" s="21" t="s">
        <v>46</v>
      </c>
      <c r="C123" s="20">
        <v>4.3</v>
      </c>
      <c r="D123" s="291">
        <v>4.4000000000000004</v>
      </c>
      <c r="E123" s="291">
        <v>5.17</v>
      </c>
      <c r="F123" s="291">
        <v>4.4592496444694989</v>
      </c>
      <c r="G123" s="67">
        <v>4.0826197180066988</v>
      </c>
      <c r="H123" s="13"/>
      <c r="I123" s="4"/>
    </row>
    <row r="124" spans="2:13" ht="14.5" customHeight="1" x14ac:dyDescent="0.3">
      <c r="B124" s="21" t="s">
        <v>47</v>
      </c>
      <c r="C124" s="20">
        <v>5</v>
      </c>
      <c r="D124" s="291">
        <v>5</v>
      </c>
      <c r="E124" s="291">
        <v>5.68</v>
      </c>
      <c r="F124" s="291">
        <v>5.9509432479962427</v>
      </c>
      <c r="G124" s="67">
        <v>5.7927694895587489</v>
      </c>
      <c r="H124" s="14"/>
      <c r="I124" s="4"/>
    </row>
    <row r="125" spans="2:13" ht="14.5" customHeight="1" x14ac:dyDescent="0.3">
      <c r="B125" s="21" t="s">
        <v>48</v>
      </c>
      <c r="C125" s="20">
        <v>7.3</v>
      </c>
      <c r="D125" s="291">
        <v>7.5</v>
      </c>
      <c r="E125" s="291">
        <v>8.44</v>
      </c>
      <c r="F125" s="291">
        <v>8.2015036350405541</v>
      </c>
      <c r="G125" s="67">
        <v>7.6127079343838693</v>
      </c>
      <c r="H125" s="14"/>
      <c r="I125" s="4"/>
    </row>
    <row r="126" spans="2:13" ht="14.5" customHeight="1" x14ac:dyDescent="0.3">
      <c r="B126" s="21" t="s">
        <v>49</v>
      </c>
      <c r="C126" s="20"/>
      <c r="D126" s="291">
        <v>4.0999999999999996</v>
      </c>
      <c r="E126" s="291">
        <v>4.13</v>
      </c>
      <c r="F126" s="291">
        <v>3.9738901664549622</v>
      </c>
      <c r="G126" s="67">
        <v>3.6433367457842447</v>
      </c>
      <c r="H126" s="14"/>
      <c r="I126" s="4"/>
    </row>
    <row r="127" spans="2:13" ht="14.5" customHeight="1" x14ac:dyDescent="0.3">
      <c r="B127" s="21" t="s">
        <v>51</v>
      </c>
      <c r="C127" s="20"/>
      <c r="D127" s="291">
        <v>4.3</v>
      </c>
      <c r="E127" s="291">
        <v>4.7988549184330012</v>
      </c>
      <c r="F127" s="291">
        <v>4.9760160383632419</v>
      </c>
      <c r="G127" s="67">
        <v>5.6058325843605745</v>
      </c>
      <c r="H127" s="14"/>
      <c r="I127" s="4"/>
    </row>
    <row r="128" spans="2:13" ht="14.5" customHeight="1" x14ac:dyDescent="0.3">
      <c r="B128" s="21" t="s">
        <v>50</v>
      </c>
      <c r="C128" s="20"/>
      <c r="D128" s="291">
        <v>6</v>
      </c>
      <c r="E128" s="291">
        <v>6.33</v>
      </c>
      <c r="F128" s="291">
        <v>6.9756501080789777</v>
      </c>
      <c r="G128" s="67">
        <v>6.6915456386979093</v>
      </c>
      <c r="H128" s="14"/>
      <c r="I128" s="4"/>
    </row>
    <row r="129" spans="2:9" ht="14.5" customHeight="1" x14ac:dyDescent="0.3">
      <c r="B129" s="21" t="s">
        <v>52</v>
      </c>
      <c r="C129" s="24"/>
      <c r="D129" s="291">
        <v>9.3000000000000007</v>
      </c>
      <c r="E129" s="291">
        <v>9.6580350370904799</v>
      </c>
      <c r="F129" s="291">
        <v>9.8327326080941351</v>
      </c>
      <c r="G129" s="67">
        <v>9.7409947930391763</v>
      </c>
      <c r="H129" s="14"/>
      <c r="I129" s="4"/>
    </row>
    <row r="130" spans="2:9" ht="14.5" customHeight="1" x14ac:dyDescent="0.3">
      <c r="B130" s="21" t="s">
        <v>53</v>
      </c>
      <c r="C130" s="24"/>
      <c r="D130" s="291">
        <v>2.2999999999999998</v>
      </c>
      <c r="E130" s="291">
        <v>3.5079866323483291</v>
      </c>
      <c r="F130" s="291">
        <v>3.5198672100505064</v>
      </c>
      <c r="G130" s="67">
        <v>3.2331646101579259</v>
      </c>
      <c r="H130" s="14"/>
      <c r="I130" s="4"/>
    </row>
    <row r="131" spans="2:9" ht="14.5" customHeight="1" x14ac:dyDescent="0.3">
      <c r="B131" s="21" t="s">
        <v>54</v>
      </c>
      <c r="C131" s="24"/>
      <c r="D131" s="291">
        <v>3.2</v>
      </c>
      <c r="E131" s="291">
        <v>3.6046789999708109</v>
      </c>
      <c r="F131" s="291">
        <v>3.6118801764538255</v>
      </c>
      <c r="G131" s="67">
        <v>2.6071676933607137</v>
      </c>
      <c r="H131" s="14"/>
      <c r="I131" s="4"/>
    </row>
    <row r="132" spans="2:9" ht="14.5" customHeight="1" x14ac:dyDescent="0.3">
      <c r="B132" s="21" t="s">
        <v>55</v>
      </c>
      <c r="C132" s="24"/>
      <c r="D132" s="291">
        <v>6.4</v>
      </c>
      <c r="E132" s="291">
        <v>6.8686972393337893</v>
      </c>
      <c r="F132" s="291">
        <v>6.4929459478786775</v>
      </c>
      <c r="G132" s="67">
        <v>6.5374731190625264</v>
      </c>
      <c r="H132" s="14"/>
      <c r="I132" s="4"/>
    </row>
    <row r="133" spans="2:9" ht="14.5" customHeight="1" x14ac:dyDescent="0.3">
      <c r="B133" s="21" t="s">
        <v>56</v>
      </c>
      <c r="C133" s="24"/>
      <c r="D133" s="291">
        <v>4.0999999999999996</v>
      </c>
      <c r="E133" s="291">
        <v>5.16</v>
      </c>
      <c r="F133" s="291">
        <v>5.1794959865596466</v>
      </c>
      <c r="G133" s="67">
        <v>5.4367100159707977</v>
      </c>
      <c r="H133" s="15"/>
      <c r="I133" s="5"/>
    </row>
    <row r="134" spans="2:9" ht="14.5" customHeight="1" x14ac:dyDescent="0.3">
      <c r="B134" s="21" t="s">
        <v>57</v>
      </c>
      <c r="C134" s="24"/>
      <c r="D134" s="291">
        <v>5.7</v>
      </c>
      <c r="E134" s="291">
        <v>6.3171211565104954</v>
      </c>
      <c r="F134" s="291">
        <v>6.7310656786596459</v>
      </c>
      <c r="G134" s="67">
        <v>6.6329153083755807</v>
      </c>
      <c r="H134" s="15"/>
      <c r="I134" s="5"/>
    </row>
    <row r="135" spans="2:9" ht="14.5" customHeight="1" x14ac:dyDescent="0.3">
      <c r="B135" s="21" t="s">
        <v>87</v>
      </c>
      <c r="C135" s="24"/>
      <c r="D135" s="293" t="s">
        <v>11</v>
      </c>
      <c r="E135" s="291">
        <v>11.253550047719587</v>
      </c>
      <c r="F135" s="291">
        <v>11.925861364296653</v>
      </c>
      <c r="G135" s="67">
        <v>11.426669155621925</v>
      </c>
      <c r="H135" s="15"/>
      <c r="I135" s="5"/>
    </row>
    <row r="136" spans="2:9" ht="14.5" customHeight="1" x14ac:dyDescent="0.3">
      <c r="B136" s="34" t="s">
        <v>59</v>
      </c>
      <c r="C136" s="38"/>
      <c r="D136" s="292">
        <v>2.6</v>
      </c>
      <c r="E136" s="292">
        <v>2.9548482774355458</v>
      </c>
      <c r="F136" s="292">
        <v>3.2930135410712897</v>
      </c>
      <c r="G136" s="68">
        <v>4.9962414592264377</v>
      </c>
      <c r="H136" s="15"/>
      <c r="I136" s="5"/>
    </row>
    <row r="137" spans="2:9" x14ac:dyDescent="0.3">
      <c r="B137" s="449" t="s">
        <v>95</v>
      </c>
      <c r="C137" s="449"/>
      <c r="D137" s="449"/>
      <c r="E137" s="449"/>
      <c r="F137" s="449"/>
    </row>
    <row r="138" spans="2:9" ht="40" customHeight="1" x14ac:dyDescent="0.3">
      <c r="B138" s="8" t="s">
        <v>15</v>
      </c>
      <c r="C138" s="17"/>
      <c r="D138" s="17"/>
      <c r="E138" s="17"/>
      <c r="F138" s="17"/>
      <c r="G138" s="17"/>
    </row>
    <row r="139" spans="2:9" ht="25.5" customHeight="1" x14ac:dyDescent="0.3">
      <c r="B139" s="9" t="s">
        <v>43</v>
      </c>
      <c r="C139" s="18">
        <v>2018</v>
      </c>
      <c r="D139" s="18">
        <v>2019</v>
      </c>
      <c r="E139" s="18">
        <v>2020</v>
      </c>
      <c r="F139" s="18">
        <v>2021</v>
      </c>
      <c r="G139" s="18">
        <v>2022</v>
      </c>
      <c r="H139" s="2"/>
      <c r="I139" s="3"/>
    </row>
    <row r="140" spans="2:9" ht="14.5" customHeight="1" x14ac:dyDescent="0.3">
      <c r="B140" s="12" t="s">
        <v>64</v>
      </c>
      <c r="C140" s="19">
        <v>37.799999999999997</v>
      </c>
      <c r="D140" s="290">
        <v>37.78</v>
      </c>
      <c r="E140" s="290">
        <v>38.659999999999997</v>
      </c>
      <c r="F140" s="290">
        <v>38.836269333857416</v>
      </c>
      <c r="G140" s="66">
        <v>38.67813816023574</v>
      </c>
      <c r="H140" s="13"/>
      <c r="I140" s="4"/>
    </row>
    <row r="141" spans="2:9" ht="14.5" customHeight="1" x14ac:dyDescent="0.3">
      <c r="B141" s="10" t="s">
        <v>2</v>
      </c>
      <c r="C141" s="20">
        <v>37.5</v>
      </c>
      <c r="D141" s="291">
        <v>37.770000000000003</v>
      </c>
      <c r="E141" s="291">
        <v>38.54</v>
      </c>
      <c r="F141" s="291">
        <v>38.892096941955643</v>
      </c>
      <c r="G141" s="67">
        <v>38.884766498749052</v>
      </c>
      <c r="H141" s="13"/>
      <c r="I141" s="4"/>
    </row>
    <row r="142" spans="2:9" ht="14.5" customHeight="1" x14ac:dyDescent="0.3">
      <c r="B142" s="10" t="s">
        <v>44</v>
      </c>
      <c r="C142" s="20">
        <v>38</v>
      </c>
      <c r="D142" s="291">
        <v>37.79</v>
      </c>
      <c r="E142" s="291">
        <v>38.75</v>
      </c>
      <c r="F142" s="291">
        <v>38.796461074352933</v>
      </c>
      <c r="G142" s="67">
        <v>38.542642762811617</v>
      </c>
      <c r="H142" s="13"/>
      <c r="I142" s="4"/>
    </row>
    <row r="143" spans="2:9" ht="14.5" customHeight="1" x14ac:dyDescent="0.3">
      <c r="B143" s="21" t="s">
        <v>45</v>
      </c>
      <c r="C143" s="20">
        <v>44.2</v>
      </c>
      <c r="D143" s="291">
        <v>43.58</v>
      </c>
      <c r="E143" s="291">
        <v>43.86</v>
      </c>
      <c r="F143" s="291">
        <v>44.234673810972254</v>
      </c>
      <c r="G143" s="67">
        <v>44.166123441780478</v>
      </c>
      <c r="H143" s="13"/>
      <c r="I143" s="4"/>
    </row>
    <row r="144" spans="2:9" ht="14.5" customHeight="1" x14ac:dyDescent="0.3">
      <c r="B144" s="21" t="s">
        <v>46</v>
      </c>
      <c r="C144" s="20">
        <v>31.3</v>
      </c>
      <c r="D144" s="291">
        <v>31.4</v>
      </c>
      <c r="E144" s="291">
        <v>32.44</v>
      </c>
      <c r="F144" s="291">
        <v>31.861313469222786</v>
      </c>
      <c r="G144" s="67">
        <v>31.540620858249177</v>
      </c>
      <c r="H144" s="13"/>
      <c r="I144" s="4"/>
    </row>
    <row r="145" spans="2:9" ht="14.5" customHeight="1" x14ac:dyDescent="0.3">
      <c r="B145" s="21" t="s">
        <v>47</v>
      </c>
      <c r="C145" s="20">
        <v>37.4</v>
      </c>
      <c r="D145" s="291">
        <v>37.479999999999997</v>
      </c>
      <c r="E145" s="291">
        <v>38.42</v>
      </c>
      <c r="F145" s="291">
        <v>38.9654351552417</v>
      </c>
      <c r="G145" s="67">
        <v>38.795709165363832</v>
      </c>
      <c r="H145" s="14"/>
      <c r="I145" s="4"/>
    </row>
    <row r="146" spans="2:9" ht="14.5" customHeight="1" x14ac:dyDescent="0.3">
      <c r="B146" s="21" t="s">
        <v>48</v>
      </c>
      <c r="C146" s="20">
        <v>41.7</v>
      </c>
      <c r="D146" s="291">
        <v>41.56</v>
      </c>
      <c r="E146" s="291">
        <v>42.78</v>
      </c>
      <c r="F146" s="291">
        <v>42.490613038038376</v>
      </c>
      <c r="G146" s="67">
        <v>41.937502835305892</v>
      </c>
      <c r="H146" s="14"/>
      <c r="I146" s="4"/>
    </row>
    <row r="147" spans="2:9" ht="14.5" customHeight="1" x14ac:dyDescent="0.3">
      <c r="B147" s="21" t="s">
        <v>49</v>
      </c>
      <c r="C147" s="20"/>
      <c r="D147" s="291">
        <v>38</v>
      </c>
      <c r="E147" s="291">
        <v>38.1</v>
      </c>
      <c r="F147" s="291">
        <v>37.966880213165474</v>
      </c>
      <c r="G147" s="67">
        <v>37.765817715042949</v>
      </c>
      <c r="H147" s="14"/>
      <c r="I147" s="4"/>
    </row>
    <row r="148" spans="2:9" ht="14.5" customHeight="1" x14ac:dyDescent="0.3">
      <c r="B148" s="21" t="s">
        <v>51</v>
      </c>
      <c r="C148" s="24"/>
      <c r="D148" s="291">
        <v>32.200000000000003</v>
      </c>
      <c r="E148" s="291">
        <v>32.945637609330085</v>
      </c>
      <c r="F148" s="291">
        <v>33.401790709911396</v>
      </c>
      <c r="G148" s="67">
        <v>34.158093731751201</v>
      </c>
      <c r="H148" s="14"/>
      <c r="I148" s="4"/>
    </row>
    <row r="149" spans="2:9" ht="14.5" customHeight="1" x14ac:dyDescent="0.3">
      <c r="B149" s="21" t="s">
        <v>50</v>
      </c>
      <c r="C149" s="20"/>
      <c r="D149" s="291">
        <v>38</v>
      </c>
      <c r="E149" s="291">
        <v>38.57</v>
      </c>
      <c r="F149" s="291">
        <v>39.968690527442014</v>
      </c>
      <c r="G149" s="67">
        <v>39.951508132069698</v>
      </c>
      <c r="H149" s="14"/>
      <c r="I149" s="4"/>
    </row>
    <row r="150" spans="2:9" ht="14.5" customHeight="1" x14ac:dyDescent="0.3">
      <c r="B150" s="21" t="s">
        <v>52</v>
      </c>
      <c r="C150" s="24"/>
      <c r="D150" s="291">
        <v>40</v>
      </c>
      <c r="E150" s="291">
        <v>40.627274913517212</v>
      </c>
      <c r="F150" s="291">
        <v>40.758381027276563</v>
      </c>
      <c r="G150" s="67">
        <v>40.705679812304098</v>
      </c>
      <c r="H150" s="14"/>
      <c r="I150" s="4"/>
    </row>
    <row r="151" spans="2:9" ht="14.5" customHeight="1" x14ac:dyDescent="0.3">
      <c r="B151" s="21" t="s">
        <v>53</v>
      </c>
      <c r="C151" s="24"/>
      <c r="D151" s="291">
        <v>28.9</v>
      </c>
      <c r="E151" s="291">
        <v>30.540733993675889</v>
      </c>
      <c r="F151" s="291">
        <v>30.402489183605535</v>
      </c>
      <c r="G151" s="67">
        <v>30.032933174295628</v>
      </c>
      <c r="H151" s="14"/>
      <c r="I151" s="4"/>
    </row>
    <row r="152" spans="2:9" ht="14.5" customHeight="1" x14ac:dyDescent="0.3">
      <c r="B152" s="21" t="s">
        <v>54</v>
      </c>
      <c r="C152" s="24"/>
      <c r="D152" s="291">
        <v>39.1</v>
      </c>
      <c r="E152" s="291">
        <v>39.235854167274894</v>
      </c>
      <c r="F152" s="291">
        <v>39.068953885553924</v>
      </c>
      <c r="G152" s="67">
        <v>37.613940052032468</v>
      </c>
      <c r="H152" s="14"/>
      <c r="I152" s="4"/>
    </row>
    <row r="153" spans="2:9" ht="14.5" customHeight="1" x14ac:dyDescent="0.3">
      <c r="B153" s="21" t="s">
        <v>55</v>
      </c>
      <c r="C153" s="24"/>
      <c r="D153" s="291">
        <v>36.799999999999997</v>
      </c>
      <c r="E153" s="291">
        <v>37.770225872689942</v>
      </c>
      <c r="F153" s="291">
        <v>37.835728952772058</v>
      </c>
      <c r="G153" s="67">
        <v>37.69223404607029</v>
      </c>
      <c r="H153" s="14"/>
      <c r="I153" s="4"/>
    </row>
    <row r="154" spans="2:9" ht="14.5" customHeight="1" x14ac:dyDescent="0.3">
      <c r="B154" s="21" t="s">
        <v>56</v>
      </c>
      <c r="C154" s="24"/>
      <c r="D154" s="291">
        <v>32</v>
      </c>
      <c r="E154" s="291">
        <v>33.74</v>
      </c>
      <c r="F154" s="291">
        <v>33.398085993404273</v>
      </c>
      <c r="G154" s="67">
        <v>34.25395836830139</v>
      </c>
      <c r="H154" s="15"/>
      <c r="I154" s="5"/>
    </row>
    <row r="155" spans="2:9" ht="14.5" customHeight="1" x14ac:dyDescent="0.3">
      <c r="B155" s="21" t="s">
        <v>57</v>
      </c>
      <c r="C155" s="24"/>
      <c r="D155" s="291">
        <v>39.700000000000003</v>
      </c>
      <c r="E155" s="291">
        <v>41.162607835940577</v>
      </c>
      <c r="F155" s="291">
        <v>41.942520013094033</v>
      </c>
      <c r="G155" s="67">
        <v>40.822711912252139</v>
      </c>
      <c r="H155" s="15"/>
      <c r="I155" s="5"/>
    </row>
    <row r="156" spans="2:9" ht="14.5" customHeight="1" x14ac:dyDescent="0.3">
      <c r="B156" s="21" t="s">
        <v>87</v>
      </c>
      <c r="C156" s="24"/>
      <c r="D156" s="293" t="s">
        <v>11</v>
      </c>
      <c r="E156" s="291">
        <v>38.648774233353564</v>
      </c>
      <c r="F156" s="291">
        <v>39.268580207702414</v>
      </c>
      <c r="G156" s="67">
        <v>39.087499950871326</v>
      </c>
      <c r="H156" s="15"/>
      <c r="I156" s="5"/>
    </row>
    <row r="157" spans="2:9" ht="14.5" customHeight="1" x14ac:dyDescent="0.3">
      <c r="B157" s="34" t="s">
        <v>59</v>
      </c>
      <c r="C157" s="38"/>
      <c r="D157" s="292">
        <v>36.200000000000003</v>
      </c>
      <c r="E157" s="292">
        <v>37.003034451289068</v>
      </c>
      <c r="F157" s="292">
        <v>37.141429750841453</v>
      </c>
      <c r="G157" s="68">
        <v>40.579999923706055</v>
      </c>
      <c r="H157" s="15"/>
      <c r="I157" s="5"/>
    </row>
    <row r="158" spans="2:9" x14ac:dyDescent="0.3">
      <c r="B158" s="449" t="s">
        <v>95</v>
      </c>
      <c r="C158" s="449"/>
      <c r="D158" s="449"/>
      <c r="E158" s="449"/>
      <c r="F158" s="449"/>
    </row>
    <row r="159" spans="2:9" ht="40" customHeight="1" x14ac:dyDescent="0.3">
      <c r="B159" s="8" t="s">
        <v>120</v>
      </c>
      <c r="C159" s="17"/>
      <c r="D159" s="17"/>
      <c r="E159" s="17"/>
      <c r="F159" s="17"/>
      <c r="G159" s="17"/>
    </row>
    <row r="160" spans="2:9" ht="25.5" customHeight="1" x14ac:dyDescent="0.3">
      <c r="B160" s="9" t="s">
        <v>43</v>
      </c>
      <c r="C160" s="18">
        <v>2018</v>
      </c>
      <c r="D160" s="18">
        <v>2019</v>
      </c>
      <c r="E160" s="18">
        <v>2020</v>
      </c>
      <c r="F160" s="18">
        <v>2021</v>
      </c>
      <c r="G160" s="18">
        <v>2022</v>
      </c>
      <c r="H160" s="2"/>
      <c r="I160" s="3"/>
    </row>
    <row r="161" spans="2:9" ht="14.5" customHeight="1" x14ac:dyDescent="0.3">
      <c r="B161" s="12" t="s">
        <v>64</v>
      </c>
      <c r="C161" s="23">
        <v>11662</v>
      </c>
      <c r="D161" s="282">
        <v>10844</v>
      </c>
      <c r="E161" s="282">
        <v>6133</v>
      </c>
      <c r="F161" s="282">
        <v>10636</v>
      </c>
      <c r="G161" s="23">
        <v>13073</v>
      </c>
      <c r="H161" s="13"/>
      <c r="I161" s="4"/>
    </row>
    <row r="162" spans="2:9" ht="14.5" customHeight="1" x14ac:dyDescent="0.3">
      <c r="B162" s="10" t="s">
        <v>2</v>
      </c>
      <c r="C162" s="24">
        <v>4356</v>
      </c>
      <c r="D162" s="283">
        <v>4112</v>
      </c>
      <c r="E162" s="283">
        <v>2045</v>
      </c>
      <c r="F162" s="283">
        <v>3019</v>
      </c>
      <c r="G162" s="24">
        <v>4267</v>
      </c>
      <c r="H162" s="13"/>
      <c r="I162" s="4"/>
    </row>
    <row r="163" spans="2:9" ht="14.5" customHeight="1" x14ac:dyDescent="0.3">
      <c r="B163" s="10" t="s">
        <v>44</v>
      </c>
      <c r="C163" s="24">
        <v>7306</v>
      </c>
      <c r="D163" s="283">
        <v>6732</v>
      </c>
      <c r="E163" s="283">
        <v>4088</v>
      </c>
      <c r="F163" s="283">
        <v>7617</v>
      </c>
      <c r="G163" s="24">
        <v>8806</v>
      </c>
      <c r="H163" s="13"/>
      <c r="I163" s="4"/>
    </row>
    <row r="164" spans="2:9" ht="14.5" customHeight="1" x14ac:dyDescent="0.3">
      <c r="B164" s="21" t="s">
        <v>45</v>
      </c>
      <c r="C164" s="24">
        <v>1083</v>
      </c>
      <c r="D164" s="283">
        <v>1155</v>
      </c>
      <c r="E164" s="283">
        <v>1293</v>
      </c>
      <c r="F164" s="283">
        <v>1764</v>
      </c>
      <c r="G164" s="24">
        <v>1953</v>
      </c>
      <c r="H164" s="13"/>
      <c r="I164" s="4"/>
    </row>
    <row r="165" spans="2:9" ht="14.5" customHeight="1" x14ac:dyDescent="0.3">
      <c r="B165" s="21" t="s">
        <v>46</v>
      </c>
      <c r="C165" s="24">
        <v>1636</v>
      </c>
      <c r="D165" s="283">
        <v>1695</v>
      </c>
      <c r="E165" s="283">
        <v>490</v>
      </c>
      <c r="F165" s="283">
        <v>2255</v>
      </c>
      <c r="G165" s="24">
        <v>2244</v>
      </c>
      <c r="H165" s="13"/>
      <c r="I165" s="4"/>
    </row>
    <row r="166" spans="2:9" ht="14.5" customHeight="1" x14ac:dyDescent="0.3">
      <c r="B166" s="21" t="s">
        <v>47</v>
      </c>
      <c r="C166" s="24">
        <v>1414</v>
      </c>
      <c r="D166" s="283">
        <v>1229</v>
      </c>
      <c r="E166" s="283">
        <v>632</v>
      </c>
      <c r="F166" s="283">
        <v>978</v>
      </c>
      <c r="G166" s="24">
        <v>1276</v>
      </c>
      <c r="H166" s="14"/>
      <c r="I166" s="4"/>
    </row>
    <row r="167" spans="2:9" ht="14.5" customHeight="1" x14ac:dyDescent="0.3">
      <c r="B167" s="21" t="s">
        <v>48</v>
      </c>
      <c r="C167" s="24">
        <v>770</v>
      </c>
      <c r="D167" s="283">
        <v>651</v>
      </c>
      <c r="E167" s="283">
        <v>366</v>
      </c>
      <c r="F167" s="283">
        <v>702</v>
      </c>
      <c r="G167" s="24">
        <v>933</v>
      </c>
      <c r="H167" s="14"/>
      <c r="I167" s="4"/>
    </row>
    <row r="168" spans="2:9" ht="14.5" customHeight="1" x14ac:dyDescent="0.3">
      <c r="B168" s="21" t="s">
        <v>49</v>
      </c>
      <c r="C168" s="24"/>
      <c r="D168" s="283">
        <v>499</v>
      </c>
      <c r="E168" s="283">
        <v>517</v>
      </c>
      <c r="F168" s="283">
        <v>739</v>
      </c>
      <c r="G168" s="24">
        <v>994</v>
      </c>
      <c r="H168" s="14"/>
      <c r="I168" s="4"/>
    </row>
    <row r="169" spans="2:9" ht="14.5" customHeight="1" x14ac:dyDescent="0.3">
      <c r="B169" s="21" t="s">
        <v>51</v>
      </c>
      <c r="C169" s="24"/>
      <c r="D169" s="283">
        <v>297</v>
      </c>
      <c r="E169" s="283">
        <v>179</v>
      </c>
      <c r="F169" s="283">
        <v>253</v>
      </c>
      <c r="G169" s="24">
        <v>196</v>
      </c>
      <c r="H169" s="14"/>
      <c r="I169" s="4"/>
    </row>
    <row r="170" spans="2:9" ht="14.5" customHeight="1" x14ac:dyDescent="0.3">
      <c r="B170" s="21" t="s">
        <v>50</v>
      </c>
      <c r="C170" s="24"/>
      <c r="D170" s="283">
        <v>219</v>
      </c>
      <c r="E170" s="283">
        <v>132</v>
      </c>
      <c r="F170" s="283">
        <v>214</v>
      </c>
      <c r="G170" s="24">
        <v>261</v>
      </c>
      <c r="H170" s="14"/>
      <c r="I170" s="4"/>
    </row>
    <row r="171" spans="2:9" ht="14.5" customHeight="1" x14ac:dyDescent="0.3">
      <c r="B171" s="21" t="s">
        <v>52</v>
      </c>
      <c r="C171" s="24"/>
      <c r="D171" s="283">
        <v>86</v>
      </c>
      <c r="E171" s="283">
        <v>73</v>
      </c>
      <c r="F171" s="283">
        <v>108</v>
      </c>
      <c r="G171" s="24">
        <v>150</v>
      </c>
      <c r="H171" s="14"/>
      <c r="I171" s="4"/>
    </row>
    <row r="172" spans="2:9" ht="14.5" customHeight="1" x14ac:dyDescent="0.3">
      <c r="B172" s="21" t="s">
        <v>53</v>
      </c>
      <c r="C172" s="24"/>
      <c r="D172" s="283">
        <v>392</v>
      </c>
      <c r="E172" s="283">
        <v>40</v>
      </c>
      <c r="F172" s="283">
        <v>161</v>
      </c>
      <c r="G172" s="24">
        <v>248</v>
      </c>
      <c r="H172" s="14"/>
      <c r="I172" s="4"/>
    </row>
    <row r="173" spans="2:9" ht="14.5" customHeight="1" x14ac:dyDescent="0.3">
      <c r="B173" s="21" t="s">
        <v>54</v>
      </c>
      <c r="C173" s="24"/>
      <c r="D173" s="283">
        <v>146</v>
      </c>
      <c r="E173" s="283">
        <v>102</v>
      </c>
      <c r="F173" s="283">
        <v>139</v>
      </c>
      <c r="G173" s="24">
        <v>190</v>
      </c>
      <c r="H173" s="14"/>
      <c r="I173" s="4"/>
    </row>
    <row r="174" spans="2:9" ht="14.5" customHeight="1" x14ac:dyDescent="0.3">
      <c r="B174" s="21" t="s">
        <v>55</v>
      </c>
      <c r="C174" s="24"/>
      <c r="D174" s="283">
        <v>55</v>
      </c>
      <c r="E174" s="283">
        <v>37</v>
      </c>
      <c r="F174" s="283">
        <v>68</v>
      </c>
      <c r="G174" s="24">
        <v>61</v>
      </c>
      <c r="H174" s="14"/>
      <c r="I174" s="4"/>
    </row>
    <row r="175" spans="2:9" ht="14.5" customHeight="1" x14ac:dyDescent="0.3">
      <c r="B175" s="21" t="s">
        <v>56</v>
      </c>
      <c r="C175" s="24"/>
      <c r="D175" s="283">
        <v>93</v>
      </c>
      <c r="E175" s="283">
        <v>57</v>
      </c>
      <c r="F175" s="283">
        <v>57</v>
      </c>
      <c r="G175" s="24">
        <v>66</v>
      </c>
      <c r="H175" s="15"/>
      <c r="I175" s="5"/>
    </row>
    <row r="176" spans="2:9" ht="14.5" customHeight="1" x14ac:dyDescent="0.3">
      <c r="B176" s="21" t="s">
        <v>57</v>
      </c>
      <c r="C176" s="24"/>
      <c r="D176" s="283">
        <v>55</v>
      </c>
      <c r="E176" s="283">
        <v>45</v>
      </c>
      <c r="F176" s="283">
        <v>44</v>
      </c>
      <c r="G176" s="24">
        <v>46</v>
      </c>
      <c r="H176" s="15"/>
      <c r="I176" s="5"/>
    </row>
    <row r="177" spans="2:9" ht="14.5" customHeight="1" x14ac:dyDescent="0.3">
      <c r="B177" s="21" t="s">
        <v>87</v>
      </c>
      <c r="C177" s="24"/>
      <c r="D177" s="293" t="s">
        <v>11</v>
      </c>
      <c r="E177" s="283">
        <v>0</v>
      </c>
      <c r="F177" s="283">
        <v>7</v>
      </c>
      <c r="G177" s="24">
        <v>29</v>
      </c>
      <c r="H177" s="15"/>
      <c r="I177" s="5"/>
    </row>
    <row r="178" spans="2:9" ht="14.5" customHeight="1" x14ac:dyDescent="0.3">
      <c r="B178" s="34" t="s">
        <v>59</v>
      </c>
      <c r="C178" s="38"/>
      <c r="D178" s="285">
        <v>62</v>
      </c>
      <c r="E178" s="285">
        <v>60</v>
      </c>
      <c r="F178" s="285">
        <v>49</v>
      </c>
      <c r="G178" s="38">
        <v>31</v>
      </c>
      <c r="H178" s="15"/>
      <c r="I178" s="5"/>
    </row>
    <row r="179" spans="2:9" x14ac:dyDescent="0.3">
      <c r="B179" s="449" t="s">
        <v>95</v>
      </c>
      <c r="C179" s="449"/>
      <c r="D179" s="449"/>
      <c r="E179" s="449"/>
      <c r="F179" s="449"/>
    </row>
    <row r="180" spans="2:9" ht="40" customHeight="1" x14ac:dyDescent="0.3">
      <c r="B180" s="8" t="s">
        <v>121</v>
      </c>
      <c r="C180" s="17"/>
      <c r="D180" s="17"/>
      <c r="E180" s="17"/>
      <c r="F180" s="17"/>
      <c r="G180" s="17"/>
    </row>
    <row r="181" spans="2:9" ht="25.5" customHeight="1" x14ac:dyDescent="0.3">
      <c r="B181" s="9" t="s">
        <v>43</v>
      </c>
      <c r="C181" s="18">
        <v>2018</v>
      </c>
      <c r="D181" s="18">
        <v>2019</v>
      </c>
      <c r="E181" s="18">
        <v>2020</v>
      </c>
      <c r="F181" s="18">
        <v>2021</v>
      </c>
      <c r="G181" s="18">
        <v>2022</v>
      </c>
      <c r="H181" s="2"/>
      <c r="I181" s="3"/>
    </row>
    <row r="182" spans="2:9" ht="14.5" customHeight="1" x14ac:dyDescent="0.3">
      <c r="B182" s="12" t="s">
        <v>64</v>
      </c>
      <c r="C182" s="23">
        <v>9225</v>
      </c>
      <c r="D182" s="282">
        <v>8047</v>
      </c>
      <c r="E182" s="282">
        <v>4166</v>
      </c>
      <c r="F182" s="282">
        <v>8453</v>
      </c>
      <c r="G182" s="23">
        <v>10439</v>
      </c>
      <c r="H182" s="13"/>
      <c r="I182" s="4"/>
    </row>
    <row r="183" spans="2:9" ht="14.5" customHeight="1" x14ac:dyDescent="0.3">
      <c r="B183" s="10" t="s">
        <v>2</v>
      </c>
      <c r="C183" s="24">
        <v>3135</v>
      </c>
      <c r="D183" s="283">
        <v>2570</v>
      </c>
      <c r="E183" s="283">
        <v>1189</v>
      </c>
      <c r="F183" s="283">
        <v>1951</v>
      </c>
      <c r="G183" s="24">
        <v>2744</v>
      </c>
      <c r="H183" s="13"/>
      <c r="I183" s="4"/>
    </row>
    <row r="184" spans="2:9" ht="14.5" customHeight="1" x14ac:dyDescent="0.3">
      <c r="B184" s="10" t="s">
        <v>44</v>
      </c>
      <c r="C184" s="24">
        <v>6090</v>
      </c>
      <c r="D184" s="283">
        <v>5477</v>
      </c>
      <c r="E184" s="283">
        <v>2977</v>
      </c>
      <c r="F184" s="283">
        <v>6502</v>
      </c>
      <c r="G184" s="24">
        <v>7695</v>
      </c>
      <c r="H184" s="13"/>
      <c r="I184" s="4"/>
    </row>
    <row r="185" spans="2:9" ht="14.5" customHeight="1" x14ac:dyDescent="0.3">
      <c r="B185" s="21" t="s">
        <v>45</v>
      </c>
      <c r="C185" s="24">
        <v>784</v>
      </c>
      <c r="D185" s="283">
        <v>942</v>
      </c>
      <c r="E185" s="283">
        <v>723</v>
      </c>
      <c r="F185" s="283">
        <v>1481</v>
      </c>
      <c r="G185" s="24">
        <v>1671</v>
      </c>
      <c r="H185" s="13"/>
      <c r="I185" s="4"/>
    </row>
    <row r="186" spans="2:9" ht="14.5" customHeight="1" x14ac:dyDescent="0.3">
      <c r="B186" s="21" t="s">
        <v>46</v>
      </c>
      <c r="C186" s="24">
        <v>1533</v>
      </c>
      <c r="D186" s="283">
        <v>1620</v>
      </c>
      <c r="E186" s="283">
        <v>480</v>
      </c>
      <c r="F186" s="283">
        <v>2214</v>
      </c>
      <c r="G186" s="24">
        <v>2201</v>
      </c>
      <c r="H186" s="13"/>
      <c r="I186" s="4"/>
    </row>
    <row r="187" spans="2:9" ht="14.5" customHeight="1" x14ac:dyDescent="0.3">
      <c r="B187" s="21" t="s">
        <v>47</v>
      </c>
      <c r="C187" s="24">
        <v>1193</v>
      </c>
      <c r="D187" s="283">
        <v>1084</v>
      </c>
      <c r="E187" s="283">
        <v>566</v>
      </c>
      <c r="F187" s="283">
        <v>841</v>
      </c>
      <c r="G187" s="24">
        <v>1206</v>
      </c>
      <c r="H187" s="14"/>
      <c r="I187" s="4"/>
    </row>
    <row r="188" spans="2:9" ht="14.5" customHeight="1" x14ac:dyDescent="0.3">
      <c r="B188" s="21" t="s">
        <v>48</v>
      </c>
      <c r="C188" s="24">
        <v>623</v>
      </c>
      <c r="D188" s="283">
        <v>488</v>
      </c>
      <c r="E188" s="283">
        <v>298</v>
      </c>
      <c r="F188" s="283">
        <v>569</v>
      </c>
      <c r="G188" s="24">
        <v>756</v>
      </c>
      <c r="H188" s="14"/>
      <c r="I188" s="4"/>
    </row>
    <row r="189" spans="2:9" ht="14.5" customHeight="1" x14ac:dyDescent="0.3">
      <c r="B189" s="21" t="s">
        <v>49</v>
      </c>
      <c r="C189" s="24"/>
      <c r="D189" s="283">
        <v>428</v>
      </c>
      <c r="E189" s="283">
        <v>459</v>
      </c>
      <c r="F189" s="283">
        <v>670</v>
      </c>
      <c r="G189" s="24">
        <v>910</v>
      </c>
      <c r="H189" s="14"/>
      <c r="I189" s="4"/>
    </row>
    <row r="190" spans="2:9" ht="14.5" customHeight="1" x14ac:dyDescent="0.3">
      <c r="B190" s="21" t="s">
        <v>51</v>
      </c>
      <c r="C190" s="24"/>
      <c r="D190" s="283">
        <v>10</v>
      </c>
      <c r="E190" s="283">
        <v>5</v>
      </c>
      <c r="F190" s="283">
        <v>21</v>
      </c>
      <c r="G190" s="24">
        <v>4</v>
      </c>
      <c r="H190" s="14"/>
      <c r="I190" s="4"/>
    </row>
    <row r="191" spans="2:9" ht="14.5" customHeight="1" x14ac:dyDescent="0.3">
      <c r="B191" s="21" t="s">
        <v>50</v>
      </c>
      <c r="C191" s="24"/>
      <c r="D191" s="283">
        <v>107</v>
      </c>
      <c r="E191" s="283">
        <v>56</v>
      </c>
      <c r="F191" s="283">
        <v>85</v>
      </c>
      <c r="G191" s="24">
        <v>124</v>
      </c>
      <c r="H191" s="14"/>
      <c r="I191" s="4"/>
    </row>
    <row r="192" spans="2:9" ht="14.5" customHeight="1" x14ac:dyDescent="0.3">
      <c r="B192" s="21" t="s">
        <v>52</v>
      </c>
      <c r="C192" s="24"/>
      <c r="D192" s="283">
        <v>80</v>
      </c>
      <c r="E192" s="283">
        <v>69</v>
      </c>
      <c r="F192" s="283">
        <v>91</v>
      </c>
      <c r="G192" s="24">
        <v>131</v>
      </c>
      <c r="H192" s="14"/>
      <c r="I192" s="4"/>
    </row>
    <row r="193" spans="2:9" ht="14.5" customHeight="1" x14ac:dyDescent="0.3">
      <c r="B193" s="21" t="s">
        <v>53</v>
      </c>
      <c r="C193" s="24"/>
      <c r="D193" s="323">
        <v>282</v>
      </c>
      <c r="E193" s="283">
        <v>27</v>
      </c>
      <c r="F193" s="283">
        <v>158</v>
      </c>
      <c r="G193" s="24">
        <v>211</v>
      </c>
      <c r="H193" s="14"/>
      <c r="I193" s="4"/>
    </row>
    <row r="194" spans="2:9" ht="14.5" customHeight="1" x14ac:dyDescent="0.3">
      <c r="B194" s="21" t="s">
        <v>54</v>
      </c>
      <c r="C194" s="24"/>
      <c r="D194" s="323">
        <v>143</v>
      </c>
      <c r="E194" s="283">
        <v>101</v>
      </c>
      <c r="F194" s="283">
        <v>132</v>
      </c>
      <c r="G194" s="24">
        <v>186</v>
      </c>
      <c r="H194" s="14"/>
      <c r="I194" s="4"/>
    </row>
    <row r="195" spans="2:9" ht="14.5" customHeight="1" x14ac:dyDescent="0.3">
      <c r="B195" s="21" t="s">
        <v>55</v>
      </c>
      <c r="C195" s="24"/>
      <c r="D195" s="323">
        <v>43</v>
      </c>
      <c r="E195" s="283">
        <v>27</v>
      </c>
      <c r="F195" s="283">
        <v>58</v>
      </c>
      <c r="G195" s="24">
        <v>47</v>
      </c>
      <c r="H195" s="14"/>
      <c r="I195" s="4"/>
    </row>
    <row r="196" spans="2:9" ht="14.5" customHeight="1" x14ac:dyDescent="0.3">
      <c r="B196" s="21" t="s">
        <v>56</v>
      </c>
      <c r="C196" s="24"/>
      <c r="D196" s="323">
        <v>61</v>
      </c>
      <c r="E196" s="283">
        <v>12</v>
      </c>
      <c r="F196" s="283">
        <v>29</v>
      </c>
      <c r="G196" s="24">
        <v>40</v>
      </c>
      <c r="H196" s="15"/>
      <c r="I196" s="5"/>
    </row>
    <row r="197" spans="2:9" ht="14.5" customHeight="1" x14ac:dyDescent="0.3">
      <c r="B197" s="21" t="s">
        <v>57</v>
      </c>
      <c r="C197" s="24"/>
      <c r="D197" s="323">
        <v>52</v>
      </c>
      <c r="E197" s="283">
        <v>40</v>
      </c>
      <c r="F197" s="283">
        <v>43</v>
      </c>
      <c r="G197" s="24">
        <v>44</v>
      </c>
      <c r="H197" s="15"/>
      <c r="I197" s="5"/>
    </row>
    <row r="198" spans="2:9" ht="14.5" customHeight="1" x14ac:dyDescent="0.3">
      <c r="B198" s="21" t="s">
        <v>87</v>
      </c>
      <c r="C198" s="24"/>
      <c r="D198" s="324" t="s">
        <v>11</v>
      </c>
      <c r="E198" s="283">
        <v>0</v>
      </c>
      <c r="F198" s="283">
        <v>26.945536325413119</v>
      </c>
      <c r="G198" s="24">
        <v>29</v>
      </c>
      <c r="H198" s="15"/>
      <c r="I198" s="5"/>
    </row>
    <row r="199" spans="2:9" ht="14.5" customHeight="1" x14ac:dyDescent="0.3">
      <c r="B199" s="34" t="s">
        <v>59</v>
      </c>
      <c r="C199" s="38"/>
      <c r="D199" s="325">
        <v>62</v>
      </c>
      <c r="E199" s="285">
        <v>53</v>
      </c>
      <c r="F199" s="285">
        <v>253</v>
      </c>
      <c r="G199" s="38">
        <v>14</v>
      </c>
      <c r="H199" s="15"/>
      <c r="I199" s="5"/>
    </row>
    <row r="200" spans="2:9" x14ac:dyDescent="0.3">
      <c r="B200" s="449" t="s">
        <v>95</v>
      </c>
      <c r="C200" s="449"/>
      <c r="D200" s="449"/>
      <c r="E200" s="449"/>
      <c r="F200" s="449"/>
    </row>
    <row r="201" spans="2:9" ht="40" customHeight="1" x14ac:dyDescent="0.3">
      <c r="B201" s="8" t="s">
        <v>69</v>
      </c>
      <c r="C201" s="17"/>
      <c r="D201" s="17"/>
      <c r="E201" s="17"/>
      <c r="F201" s="17"/>
      <c r="G201" s="17"/>
    </row>
    <row r="202" spans="2:9" ht="25.5" customHeight="1" x14ac:dyDescent="0.3">
      <c r="B202" s="9" t="s">
        <v>70</v>
      </c>
      <c r="C202" s="18">
        <v>2018</v>
      </c>
      <c r="D202" s="18">
        <v>2019</v>
      </c>
      <c r="E202" s="18">
        <v>2020</v>
      </c>
      <c r="F202" s="18">
        <v>2021</v>
      </c>
      <c r="G202" s="18">
        <v>2022</v>
      </c>
    </row>
    <row r="203" spans="2:9" ht="14.5" customHeight="1" x14ac:dyDescent="0.3">
      <c r="B203" s="12" t="s">
        <v>64</v>
      </c>
      <c r="C203" s="32" t="s">
        <v>16</v>
      </c>
      <c r="D203" s="326">
        <v>0.17649999999999999</v>
      </c>
      <c r="E203" s="326">
        <v>0.13600000000000001</v>
      </c>
      <c r="F203" s="326">
        <v>0.16047397749047421</v>
      </c>
      <c r="G203" s="32">
        <v>0.17018683143139357</v>
      </c>
    </row>
    <row r="204" spans="2:9" ht="14.5" customHeight="1" x14ac:dyDescent="0.3">
      <c r="B204" s="10" t="s">
        <v>71</v>
      </c>
      <c r="C204" s="33"/>
      <c r="D204" s="296">
        <v>0.18</v>
      </c>
      <c r="E204" s="296">
        <v>0.13500000000000001</v>
      </c>
      <c r="F204" s="296">
        <v>0.15381468602986301</v>
      </c>
      <c r="G204" s="33">
        <v>0.15829498977505113</v>
      </c>
    </row>
    <row r="205" spans="2:9" ht="14.5" customHeight="1" x14ac:dyDescent="0.3">
      <c r="B205" s="36" t="s">
        <v>72</v>
      </c>
      <c r="C205" s="35"/>
      <c r="D205" s="297">
        <v>0.17399999999999999</v>
      </c>
      <c r="E205" s="297">
        <v>0.13600000000000001</v>
      </c>
      <c r="F205" s="297">
        <v>0.16365174388339407</v>
      </c>
      <c r="G205" s="35">
        <v>0.17601377798653514</v>
      </c>
    </row>
    <row r="206" spans="2:9" ht="14.5" customHeight="1" x14ac:dyDescent="0.3">
      <c r="B206" s="12" t="s">
        <v>2</v>
      </c>
      <c r="C206" s="32" t="s">
        <v>16</v>
      </c>
      <c r="D206" s="326">
        <v>0.15870000000000001</v>
      </c>
      <c r="E206" s="326">
        <v>0.10100000000000001</v>
      </c>
      <c r="F206" s="326">
        <v>0.13068271820053856</v>
      </c>
      <c r="G206" s="32">
        <v>0.17028813111287339</v>
      </c>
    </row>
    <row r="207" spans="2:9" ht="14.5" customHeight="1" x14ac:dyDescent="0.3">
      <c r="B207" s="10" t="s">
        <v>71</v>
      </c>
      <c r="C207" s="33"/>
      <c r="D207" s="296">
        <v>0.13800000000000001</v>
      </c>
      <c r="E207" s="296">
        <v>9.4017094017094016E-2</v>
      </c>
      <c r="F207" s="296">
        <v>0.1220564443645515</v>
      </c>
      <c r="G207" s="33">
        <v>0.15648653406090476</v>
      </c>
    </row>
    <row r="208" spans="2:9" ht="14.5" customHeight="1" x14ac:dyDescent="0.3">
      <c r="B208" s="36" t="s">
        <v>72</v>
      </c>
      <c r="C208" s="35"/>
      <c r="D208" s="297">
        <v>0.16700000000000001</v>
      </c>
      <c r="E208" s="297">
        <v>0.10363306801166365</v>
      </c>
      <c r="F208" s="297">
        <v>0.13427033492822968</v>
      </c>
      <c r="G208" s="35">
        <v>0.17621278525011336</v>
      </c>
    </row>
    <row r="209" spans="2:9" ht="14.5" customHeight="1" x14ac:dyDescent="0.3">
      <c r="B209" s="12" t="s">
        <v>44</v>
      </c>
      <c r="C209" s="32" t="s">
        <v>16</v>
      </c>
      <c r="D209" s="326">
        <v>0.189</v>
      </c>
      <c r="E209" s="326">
        <v>0.161</v>
      </c>
      <c r="F209" s="326">
        <v>0.1817941354292624</v>
      </c>
      <c r="G209" s="32">
        <v>0.17011999441886425</v>
      </c>
    </row>
    <row r="210" spans="2:9" ht="14.5" customHeight="1" x14ac:dyDescent="0.3">
      <c r="B210" s="10" t="s">
        <v>71</v>
      </c>
      <c r="C210" s="33"/>
      <c r="D210" s="296">
        <v>0.20799999999999999</v>
      </c>
      <c r="E210" s="296">
        <v>0.16191832858499525</v>
      </c>
      <c r="F210" s="296">
        <v>0.17322056239015818</v>
      </c>
      <c r="G210" s="33">
        <v>0.15932577505769038</v>
      </c>
    </row>
    <row r="211" spans="2:9" ht="14.5" customHeight="1" x14ac:dyDescent="0.3">
      <c r="B211" s="36" t="s">
        <v>72</v>
      </c>
      <c r="C211" s="35"/>
      <c r="D211" s="297">
        <v>0.18</v>
      </c>
      <c r="E211" s="297">
        <v>0.16112826100115005</v>
      </c>
      <c r="F211" s="297">
        <v>0.18629032258064515</v>
      </c>
      <c r="G211" s="35">
        <v>0.17587294797069675</v>
      </c>
    </row>
    <row r="213" spans="2:9" ht="25.5" customHeight="1" x14ac:dyDescent="0.3">
      <c r="B213" s="9" t="s">
        <v>43</v>
      </c>
      <c r="C213" s="18">
        <v>2018</v>
      </c>
      <c r="D213" s="18">
        <v>2019</v>
      </c>
      <c r="E213" s="18">
        <v>2020</v>
      </c>
      <c r="F213" s="18">
        <v>2021</v>
      </c>
      <c r="G213" s="18">
        <v>2022</v>
      </c>
    </row>
    <row r="214" spans="2:9" ht="14.5" customHeight="1" x14ac:dyDescent="0.3">
      <c r="B214" s="12" t="s">
        <v>64</v>
      </c>
      <c r="C214" s="32">
        <v>0.16900000000000001</v>
      </c>
      <c r="D214" s="286">
        <v>0.17649999999999999</v>
      </c>
      <c r="E214" s="286">
        <v>0.13600000000000001</v>
      </c>
      <c r="F214" s="286">
        <v>0.16047397749047421</v>
      </c>
      <c r="G214" s="65">
        <v>0.17018683143139357</v>
      </c>
    </row>
    <row r="215" spans="2:9" ht="14.5" customHeight="1" x14ac:dyDescent="0.3">
      <c r="B215" s="10" t="s">
        <v>2</v>
      </c>
      <c r="C215" s="33">
        <v>0.16200000000000001</v>
      </c>
      <c r="D215" s="287">
        <v>0.15870000000000001</v>
      </c>
      <c r="E215" s="287">
        <v>0.10100000000000001</v>
      </c>
      <c r="F215" s="287">
        <v>0.13068271820053856</v>
      </c>
      <c r="G215" s="57">
        <v>0.17028813111287339</v>
      </c>
    </row>
    <row r="216" spans="2:9" ht="14.5" customHeight="1" x14ac:dyDescent="0.3">
      <c r="B216" s="10" t="s">
        <v>44</v>
      </c>
      <c r="C216" s="33">
        <v>0.17399999999999999</v>
      </c>
      <c r="D216" s="287">
        <v>0.189</v>
      </c>
      <c r="E216" s="287">
        <v>0.161</v>
      </c>
      <c r="F216" s="287">
        <v>0.1817941354292624</v>
      </c>
      <c r="G216" s="57">
        <v>0.17011999441886425</v>
      </c>
    </row>
    <row r="217" spans="2:9" ht="14.5" customHeight="1" x14ac:dyDescent="0.3">
      <c r="B217" s="21" t="s">
        <v>45</v>
      </c>
      <c r="C217" s="33">
        <v>0.19400000000000001</v>
      </c>
      <c r="D217" s="287">
        <v>0.21690000000000001</v>
      </c>
      <c r="E217" s="287">
        <v>0.152</v>
      </c>
      <c r="F217" s="287">
        <v>0.12571947894577401</v>
      </c>
      <c r="G217" s="57">
        <v>0.13507008353390909</v>
      </c>
    </row>
    <row r="218" spans="2:9" ht="14.5" customHeight="1" x14ac:dyDescent="0.3">
      <c r="B218" s="21" t="s">
        <v>46</v>
      </c>
      <c r="C218" s="33">
        <v>0.216</v>
      </c>
      <c r="D218" s="287">
        <v>0.19350000000000001</v>
      </c>
      <c r="E218" s="287">
        <v>0.23200000000000001</v>
      </c>
      <c r="F218" s="287">
        <v>0.29050279329608941</v>
      </c>
      <c r="G218" s="57">
        <v>0.18160994764397906</v>
      </c>
    </row>
    <row r="219" spans="2:9" ht="14.5" customHeight="1" x14ac:dyDescent="0.3">
      <c r="B219" s="21" t="s">
        <v>47</v>
      </c>
      <c r="C219" s="33">
        <v>0.16600000000000001</v>
      </c>
      <c r="D219" s="287">
        <v>0.20469999999999999</v>
      </c>
      <c r="E219" s="287">
        <v>0.153</v>
      </c>
      <c r="F219" s="287">
        <v>0.19271894093686354</v>
      </c>
      <c r="G219" s="57">
        <v>0.2032715900890065</v>
      </c>
    </row>
    <row r="220" spans="2:9" ht="14.5" customHeight="1" x14ac:dyDescent="0.3">
      <c r="B220" s="21" t="s">
        <v>48</v>
      </c>
      <c r="C220" s="33">
        <v>0.124</v>
      </c>
      <c r="D220" s="287">
        <v>0.1467</v>
      </c>
      <c r="E220" s="287">
        <v>0.11899999999999999</v>
      </c>
      <c r="F220" s="287">
        <v>0.138495435945861</v>
      </c>
      <c r="G220" s="57">
        <v>0.13811342932706436</v>
      </c>
    </row>
    <row r="221" spans="2:9" ht="14.5" customHeight="1" x14ac:dyDescent="0.3">
      <c r="B221" s="21" t="s">
        <v>49</v>
      </c>
      <c r="C221" s="33"/>
      <c r="D221" s="287">
        <v>0.128</v>
      </c>
      <c r="E221" s="287">
        <v>0.124</v>
      </c>
      <c r="F221" s="287">
        <v>0.13019271948608138</v>
      </c>
      <c r="G221" s="57">
        <v>0.15742074927953892</v>
      </c>
    </row>
    <row r="222" spans="2:9" ht="14.5" customHeight="1" x14ac:dyDescent="0.3">
      <c r="B222" s="21" t="s">
        <v>51</v>
      </c>
      <c r="C222" s="24"/>
      <c r="D222" s="287">
        <v>0.122</v>
      </c>
      <c r="E222" s="287">
        <v>0.10538373424971363</v>
      </c>
      <c r="F222" s="287">
        <v>0.12994923857868021</v>
      </c>
      <c r="G222" s="57">
        <v>0.19189765458422176</v>
      </c>
      <c r="H222" s="14"/>
      <c r="I222" s="4"/>
    </row>
    <row r="223" spans="2:9" ht="14.5" customHeight="1" x14ac:dyDescent="0.3">
      <c r="B223" s="21" t="s">
        <v>50</v>
      </c>
      <c r="C223" s="33"/>
      <c r="D223" s="287">
        <v>0.13</v>
      </c>
      <c r="E223" s="287">
        <v>0.14399999999999999</v>
      </c>
      <c r="F223" s="287">
        <v>0.16245883644346873</v>
      </c>
      <c r="G223" s="57">
        <v>0.15789473684210525</v>
      </c>
    </row>
    <row r="224" spans="2:9" ht="14.5" customHeight="1" x14ac:dyDescent="0.3">
      <c r="B224" s="21" t="s">
        <v>52</v>
      </c>
      <c r="C224" s="24"/>
      <c r="D224" s="287">
        <v>0.15</v>
      </c>
      <c r="E224" s="287">
        <v>0.10425240054869685</v>
      </c>
      <c r="F224" s="287">
        <v>9.8648648648648654E-2</v>
      </c>
      <c r="G224" s="57">
        <v>0.11439588688946016</v>
      </c>
      <c r="H224" s="14"/>
      <c r="I224" s="4"/>
    </row>
    <row r="225" spans="2:9" ht="14.5" customHeight="1" x14ac:dyDescent="0.3">
      <c r="B225" s="21" t="s">
        <v>53</v>
      </c>
      <c r="C225" s="24"/>
      <c r="D225" s="287">
        <v>0.28100000000000003</v>
      </c>
      <c r="E225" s="287">
        <v>0.14528593508500773</v>
      </c>
      <c r="F225" s="287">
        <v>0.19418960244648317</v>
      </c>
      <c r="G225" s="57">
        <v>0.28419452887537994</v>
      </c>
      <c r="H225" s="14"/>
      <c r="I225" s="4"/>
    </row>
    <row r="226" spans="2:9" ht="14.5" customHeight="1" x14ac:dyDescent="0.3">
      <c r="B226" s="21" t="s">
        <v>54</v>
      </c>
      <c r="C226" s="24"/>
      <c r="D226" s="287">
        <v>0.246</v>
      </c>
      <c r="E226" s="287">
        <v>0.2014218009478673</v>
      </c>
      <c r="F226" s="287">
        <v>0.28468899521531099</v>
      </c>
      <c r="G226" s="57">
        <v>0.18</v>
      </c>
      <c r="H226" s="14"/>
      <c r="I226" s="4"/>
    </row>
    <row r="227" spans="2:9" ht="14.5" customHeight="1" x14ac:dyDescent="0.3">
      <c r="B227" s="21" t="s">
        <v>55</v>
      </c>
      <c r="C227" s="24"/>
      <c r="D227" s="287">
        <v>0.18</v>
      </c>
      <c r="E227" s="287">
        <v>0.11666666666666667</v>
      </c>
      <c r="F227" s="287">
        <v>0.13432835820895522</v>
      </c>
      <c r="G227" s="57">
        <v>0.14748201438848921</v>
      </c>
      <c r="H227" s="14"/>
      <c r="I227" s="4"/>
    </row>
    <row r="228" spans="2:9" ht="14.5" customHeight="1" x14ac:dyDescent="0.3">
      <c r="B228" s="21" t="s">
        <v>56</v>
      </c>
      <c r="C228" s="24"/>
      <c r="D228" s="287">
        <v>0.255</v>
      </c>
      <c r="E228" s="287">
        <v>0.17299999999999999</v>
      </c>
      <c r="F228" s="287">
        <v>0.16300000000000001</v>
      </c>
      <c r="G228" s="57">
        <v>0.34166666666666667</v>
      </c>
    </row>
    <row r="229" spans="2:9" ht="14.5" customHeight="1" x14ac:dyDescent="0.3">
      <c r="B229" s="21" t="s">
        <v>57</v>
      </c>
      <c r="C229" s="24"/>
      <c r="D229" s="287">
        <v>0.24199999999999999</v>
      </c>
      <c r="E229" s="287">
        <v>0.35748792270531399</v>
      </c>
      <c r="F229" s="287">
        <v>0.35869565217391303</v>
      </c>
      <c r="G229" s="57">
        <v>0.30681818181818182</v>
      </c>
      <c r="H229" s="15"/>
      <c r="I229" s="5"/>
    </row>
    <row r="230" spans="2:9" ht="14.5" customHeight="1" x14ac:dyDescent="0.3">
      <c r="B230" s="21" t="s">
        <v>87</v>
      </c>
      <c r="C230" s="24"/>
      <c r="D230" s="293" t="s">
        <v>11</v>
      </c>
      <c r="E230" s="287">
        <v>2.8169014084507043E-2</v>
      </c>
      <c r="F230" s="287">
        <v>4.3165467625899283E-2</v>
      </c>
      <c r="G230" s="57">
        <v>0.14393939393939395</v>
      </c>
      <c r="H230" s="15"/>
      <c r="I230" s="5"/>
    </row>
    <row r="231" spans="2:9" ht="14.5" customHeight="1" x14ac:dyDescent="0.3">
      <c r="B231" s="21" t="s">
        <v>59</v>
      </c>
      <c r="C231" s="38"/>
      <c r="D231" s="287">
        <v>0.36399999999999999</v>
      </c>
      <c r="E231" s="287">
        <v>0.42499999999999999</v>
      </c>
      <c r="F231" s="287">
        <v>0.4845360824742268</v>
      </c>
      <c r="G231" s="57">
        <v>1.1403508771929824</v>
      </c>
      <c r="H231" s="15"/>
      <c r="I231" s="5"/>
    </row>
    <row r="232" spans="2:9" x14ac:dyDescent="0.3">
      <c r="B232" s="26" t="s">
        <v>61</v>
      </c>
      <c r="C232" s="27"/>
      <c r="D232" s="27"/>
      <c r="E232" s="27"/>
      <c r="F232" s="27"/>
      <c r="G232" s="27"/>
    </row>
    <row r="233" spans="2:9" ht="40.5" customHeight="1" x14ac:dyDescent="0.3">
      <c r="B233" s="449" t="s">
        <v>73</v>
      </c>
      <c r="C233" s="449"/>
      <c r="D233" s="449"/>
      <c r="E233" s="449"/>
      <c r="F233" s="449"/>
      <c r="G233" s="51"/>
    </row>
    <row r="234" spans="2:9" x14ac:dyDescent="0.3">
      <c r="B234" s="449" t="s">
        <v>95</v>
      </c>
      <c r="C234" s="449"/>
      <c r="D234" s="449"/>
      <c r="E234" s="449"/>
      <c r="F234" s="449"/>
    </row>
    <row r="235" spans="2:9" x14ac:dyDescent="0.3">
      <c r="B235" s="6" t="s">
        <v>0</v>
      </c>
      <c r="C235" s="7">
        <v>2018</v>
      </c>
      <c r="D235" s="7">
        <v>2019</v>
      </c>
      <c r="E235" s="7">
        <v>2020</v>
      </c>
      <c r="F235" s="7">
        <v>2021</v>
      </c>
    </row>
    <row r="236" spans="2:9" x14ac:dyDescent="0.3">
      <c r="B236" s="6" t="s">
        <v>1</v>
      </c>
    </row>
    <row r="237" spans="2:9" x14ac:dyDescent="0.3">
      <c r="B237" s="6" t="s">
        <v>2</v>
      </c>
    </row>
    <row r="238" spans="2:9" x14ac:dyDescent="0.3">
      <c r="B238" s="6" t="s">
        <v>3</v>
      </c>
    </row>
    <row r="239" spans="2:9" x14ac:dyDescent="0.3">
      <c r="B239" s="6" t="s">
        <v>4</v>
      </c>
    </row>
    <row r="240" spans="2:9" x14ac:dyDescent="0.3">
      <c r="B240" s="6" t="s">
        <v>5</v>
      </c>
    </row>
    <row r="241" spans="2:2" x14ac:dyDescent="0.3">
      <c r="B241" s="6" t="s">
        <v>6</v>
      </c>
    </row>
    <row r="242" spans="2:2" x14ac:dyDescent="0.3">
      <c r="B242" s="6" t="s">
        <v>7</v>
      </c>
    </row>
    <row r="243" spans="2:2" x14ac:dyDescent="0.3">
      <c r="B243" s="6" t="s">
        <v>8</v>
      </c>
    </row>
    <row r="244" spans="2:2" x14ac:dyDescent="0.3">
      <c r="B244" s="6" t="s">
        <v>9</v>
      </c>
    </row>
    <row r="245" spans="2:2" x14ac:dyDescent="0.3">
      <c r="B245" s="6" t="s">
        <v>10</v>
      </c>
    </row>
  </sheetData>
  <mergeCells count="10">
    <mergeCell ref="B234:F234"/>
    <mergeCell ref="B28:F28"/>
    <mergeCell ref="B233:F233"/>
    <mergeCell ref="B29:F29"/>
    <mergeCell ref="B56:F56"/>
    <mergeCell ref="B116:F116"/>
    <mergeCell ref="B137:F137"/>
    <mergeCell ref="B158:F158"/>
    <mergeCell ref="B179:F179"/>
    <mergeCell ref="B200:F200"/>
  </mergeCells>
  <phoneticPr fontId="5" type="noConversion"/>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C447A-642A-4EB9-91CD-3132172AACB0}">
  <dimension ref="A1:T23"/>
  <sheetViews>
    <sheetView zoomScale="70" zoomScaleNormal="70" workbookViewId="0">
      <selection activeCell="O2" sqref="O2"/>
    </sheetView>
  </sheetViews>
  <sheetFormatPr baseColWidth="10" defaultColWidth="8.7265625" defaultRowHeight="14.5" x14ac:dyDescent="0.25"/>
  <cols>
    <col min="1" max="1" width="31" style="261" customWidth="1"/>
    <col min="2" max="17" width="7.1796875" style="261" customWidth="1"/>
    <col min="18" max="20" width="6.54296875" style="261" customWidth="1"/>
    <col min="21" max="16384" width="8.7265625" style="261"/>
  </cols>
  <sheetData>
    <row r="1" spans="1:20" s="446" customFormat="1" x14ac:dyDescent="0.25"/>
    <row r="2" spans="1:20" s="446" customFormat="1" x14ac:dyDescent="0.25"/>
    <row r="3" spans="1:20" s="446" customFormat="1" x14ac:dyDescent="0.25"/>
    <row r="4" spans="1:20" s="446" customFormat="1" x14ac:dyDescent="0.25"/>
    <row r="5" spans="1:20" ht="15" thickBot="1" x14ac:dyDescent="0.3">
      <c r="C5" s="272"/>
      <c r="D5" s="447"/>
      <c r="E5" s="526" t="s">
        <v>340</v>
      </c>
      <c r="F5" s="527"/>
      <c r="G5" s="527"/>
      <c r="H5" s="527"/>
      <c r="I5" s="527"/>
      <c r="J5" s="527"/>
      <c r="K5" s="526" t="s">
        <v>339</v>
      </c>
      <c r="L5" s="527"/>
      <c r="M5" s="527"/>
      <c r="N5" s="527"/>
      <c r="O5" s="527"/>
      <c r="P5" s="528"/>
    </row>
    <row r="6" spans="1:20" ht="58" customHeight="1" x14ac:dyDescent="0.25">
      <c r="A6" s="529" t="s">
        <v>338</v>
      </c>
      <c r="B6" s="531" t="s">
        <v>337</v>
      </c>
      <c r="C6" s="531" t="s">
        <v>365</v>
      </c>
      <c r="D6" s="531" t="s">
        <v>358</v>
      </c>
      <c r="E6" s="533" t="s">
        <v>335</v>
      </c>
      <c r="F6" s="533" t="s">
        <v>334</v>
      </c>
      <c r="G6" s="533" t="s">
        <v>333</v>
      </c>
      <c r="H6" s="533" t="s">
        <v>332</v>
      </c>
      <c r="I6" s="533" t="s">
        <v>331</v>
      </c>
      <c r="J6" s="533" t="s">
        <v>330</v>
      </c>
      <c r="K6" s="533" t="s">
        <v>335</v>
      </c>
      <c r="L6" s="533" t="s">
        <v>334</v>
      </c>
      <c r="M6" s="533" t="s">
        <v>333</v>
      </c>
      <c r="N6" s="533" t="s">
        <v>332</v>
      </c>
      <c r="O6" s="533" t="s">
        <v>331</v>
      </c>
      <c r="P6" s="533" t="s">
        <v>330</v>
      </c>
      <c r="Q6" s="542" t="s">
        <v>329</v>
      </c>
      <c r="R6" s="559" t="s">
        <v>357</v>
      </c>
      <c r="S6" s="561" t="s">
        <v>327</v>
      </c>
      <c r="T6" s="544" t="s">
        <v>326</v>
      </c>
    </row>
    <row r="7" spans="1:20" ht="114" customHeight="1" thickBot="1" x14ac:dyDescent="0.3">
      <c r="A7" s="530"/>
      <c r="B7" s="532"/>
      <c r="C7" s="532"/>
      <c r="D7" s="532"/>
      <c r="E7" s="532"/>
      <c r="F7" s="532"/>
      <c r="G7" s="532"/>
      <c r="H7" s="532"/>
      <c r="I7" s="532"/>
      <c r="J7" s="532"/>
      <c r="K7" s="532"/>
      <c r="L7" s="532"/>
      <c r="M7" s="532"/>
      <c r="N7" s="532"/>
      <c r="O7" s="532"/>
      <c r="P7" s="532"/>
      <c r="Q7" s="543"/>
      <c r="R7" s="560"/>
      <c r="S7" s="562"/>
      <c r="T7" s="545"/>
    </row>
    <row r="8" spans="1:20" ht="15" thickBot="1" x14ac:dyDescent="0.3">
      <c r="A8" s="546" t="s">
        <v>325</v>
      </c>
      <c r="B8" s="546"/>
      <c r="C8" s="546"/>
      <c r="D8" s="546"/>
      <c r="E8" s="546"/>
      <c r="F8" s="546"/>
      <c r="G8" s="546"/>
      <c r="H8" s="546"/>
      <c r="I8" s="546"/>
      <c r="J8" s="546"/>
      <c r="K8" s="546"/>
      <c r="L8" s="546"/>
      <c r="M8" s="546"/>
      <c r="N8" s="546"/>
      <c r="O8" s="546"/>
      <c r="P8" s="546"/>
      <c r="Q8" s="546"/>
      <c r="R8" s="546"/>
      <c r="S8" s="546"/>
      <c r="T8" s="546"/>
    </row>
    <row r="9" spans="1:20" ht="29.15" customHeight="1" x14ac:dyDescent="0.25">
      <c r="A9" s="547" t="s">
        <v>356</v>
      </c>
      <c r="B9" s="536"/>
      <c r="C9" s="536"/>
      <c r="D9" s="536"/>
      <c r="E9" s="536"/>
      <c r="F9" s="536"/>
      <c r="G9" s="549"/>
      <c r="H9" s="549"/>
      <c r="I9" s="549"/>
      <c r="J9" s="549"/>
      <c r="K9" s="536"/>
      <c r="L9" s="536"/>
      <c r="M9" s="536"/>
      <c r="N9" s="536"/>
      <c r="O9" s="536"/>
      <c r="P9" s="536"/>
      <c r="Q9" s="538"/>
      <c r="R9" s="540"/>
      <c r="S9" s="534"/>
      <c r="T9" s="536"/>
    </row>
    <row r="10" spans="1:20" x14ac:dyDescent="0.25">
      <c r="A10" s="548"/>
      <c r="B10" s="537"/>
      <c r="C10" s="537"/>
      <c r="D10" s="537"/>
      <c r="E10" s="537"/>
      <c r="F10" s="537"/>
      <c r="G10" s="550"/>
      <c r="H10" s="550"/>
      <c r="I10" s="550"/>
      <c r="J10" s="550"/>
      <c r="K10" s="537"/>
      <c r="L10" s="537"/>
      <c r="M10" s="537"/>
      <c r="N10" s="537"/>
      <c r="O10" s="537"/>
      <c r="P10" s="537"/>
      <c r="Q10" s="539"/>
      <c r="R10" s="541"/>
      <c r="S10" s="535"/>
      <c r="T10" s="537"/>
    </row>
    <row r="11" spans="1:20" ht="38.5" customHeight="1" x14ac:dyDescent="0.25">
      <c r="A11" s="547" t="s">
        <v>355</v>
      </c>
      <c r="B11" s="536"/>
      <c r="C11" s="567">
        <v>0</v>
      </c>
      <c r="D11" s="569">
        <v>0</v>
      </c>
      <c r="E11" s="536"/>
      <c r="F11" s="536"/>
      <c r="G11" s="549"/>
      <c r="H11" s="549"/>
      <c r="I11" s="549"/>
      <c r="J11" s="549"/>
      <c r="K11" s="536"/>
      <c r="L11" s="536"/>
      <c r="M11" s="536"/>
      <c r="N11" s="536"/>
      <c r="O11" s="536"/>
      <c r="P11" s="536"/>
      <c r="Q11" s="538"/>
      <c r="R11" s="553">
        <v>0</v>
      </c>
      <c r="S11" s="534"/>
      <c r="T11" s="536"/>
    </row>
    <row r="12" spans="1:20" ht="14.5" hidden="1" customHeight="1" x14ac:dyDescent="0.25">
      <c r="A12" s="572"/>
      <c r="B12" s="551"/>
      <c r="C12" s="573"/>
      <c r="D12" s="574"/>
      <c r="E12" s="551"/>
      <c r="F12" s="551"/>
      <c r="G12" s="552"/>
      <c r="H12" s="552"/>
      <c r="I12" s="552"/>
      <c r="J12" s="552"/>
      <c r="K12" s="551"/>
      <c r="L12" s="551"/>
      <c r="M12" s="551"/>
      <c r="N12" s="551"/>
      <c r="O12" s="551"/>
      <c r="P12" s="551"/>
      <c r="Q12" s="555"/>
      <c r="R12" s="553"/>
      <c r="S12" s="554"/>
      <c r="T12" s="551"/>
    </row>
    <row r="13" spans="1:20" ht="15" hidden="1" customHeight="1" x14ac:dyDescent="0.25">
      <c r="A13" s="548"/>
      <c r="B13" s="537"/>
      <c r="C13" s="568"/>
      <c r="D13" s="570"/>
      <c r="E13" s="537"/>
      <c r="F13" s="537"/>
      <c r="G13" s="550"/>
      <c r="H13" s="550"/>
      <c r="I13" s="550"/>
      <c r="J13" s="550"/>
      <c r="K13" s="537"/>
      <c r="L13" s="537"/>
      <c r="M13" s="537"/>
      <c r="N13" s="537"/>
      <c r="O13" s="537"/>
      <c r="P13" s="537"/>
      <c r="Q13" s="539"/>
      <c r="R13" s="553"/>
      <c r="S13" s="535"/>
      <c r="T13" s="537"/>
    </row>
    <row r="14" spans="1:20" ht="58" customHeight="1" x14ac:dyDescent="0.25">
      <c r="A14" s="547" t="s">
        <v>354</v>
      </c>
      <c r="B14" s="536"/>
      <c r="C14" s="536"/>
      <c r="D14" s="536"/>
      <c r="E14" s="536"/>
      <c r="F14" s="536"/>
      <c r="G14" s="549"/>
      <c r="H14" s="549"/>
      <c r="I14" s="549"/>
      <c r="J14" s="549"/>
      <c r="K14" s="536"/>
      <c r="L14" s="536"/>
      <c r="M14" s="536"/>
      <c r="N14" s="536"/>
      <c r="O14" s="536"/>
      <c r="P14" s="536"/>
      <c r="Q14" s="538"/>
      <c r="R14" s="541"/>
      <c r="S14" s="534"/>
      <c r="T14" s="536"/>
    </row>
    <row r="15" spans="1:20" ht="7.5" customHeight="1" x14ac:dyDescent="0.25">
      <c r="A15" s="572"/>
      <c r="B15" s="551"/>
      <c r="C15" s="551"/>
      <c r="D15" s="551"/>
      <c r="E15" s="551"/>
      <c r="F15" s="551"/>
      <c r="G15" s="552"/>
      <c r="H15" s="552"/>
      <c r="I15" s="552"/>
      <c r="J15" s="552"/>
      <c r="K15" s="551"/>
      <c r="L15" s="551"/>
      <c r="M15" s="551"/>
      <c r="N15" s="551"/>
      <c r="O15" s="551"/>
      <c r="P15" s="551"/>
      <c r="Q15" s="555"/>
      <c r="R15" s="541"/>
      <c r="S15" s="554"/>
      <c r="T15" s="551"/>
    </row>
    <row r="16" spans="1:20" hidden="1" x14ac:dyDescent="0.25">
      <c r="A16" s="548"/>
      <c r="B16" s="537"/>
      <c r="C16" s="537"/>
      <c r="D16" s="537"/>
      <c r="E16" s="537"/>
      <c r="F16" s="537"/>
      <c r="G16" s="550"/>
      <c r="H16" s="550"/>
      <c r="I16" s="550"/>
      <c r="J16" s="550"/>
      <c r="K16" s="537"/>
      <c r="L16" s="537"/>
      <c r="M16" s="537"/>
      <c r="N16" s="537"/>
      <c r="O16" s="537"/>
      <c r="P16" s="537"/>
      <c r="Q16" s="539"/>
      <c r="R16" s="541"/>
      <c r="S16" s="535"/>
      <c r="T16" s="537"/>
    </row>
    <row r="17" spans="1:20" ht="58" customHeight="1" x14ac:dyDescent="0.25">
      <c r="A17" s="547" t="s">
        <v>353</v>
      </c>
      <c r="B17" s="536"/>
      <c r="C17" s="567">
        <v>0</v>
      </c>
      <c r="D17" s="569">
        <v>0</v>
      </c>
      <c r="E17" s="549"/>
      <c r="F17" s="549"/>
      <c r="G17" s="549"/>
      <c r="H17" s="549"/>
      <c r="I17" s="549"/>
      <c r="J17" s="549"/>
      <c r="K17" s="549"/>
      <c r="L17" s="549"/>
      <c r="M17" s="549"/>
      <c r="N17" s="549"/>
      <c r="O17" s="549"/>
      <c r="P17" s="549"/>
      <c r="Q17" s="557"/>
      <c r="R17" s="553">
        <v>0</v>
      </c>
      <c r="S17" s="534"/>
      <c r="T17" s="536"/>
    </row>
    <row r="18" spans="1:20" ht="8.5" customHeight="1" x14ac:dyDescent="0.25">
      <c r="A18" s="548"/>
      <c r="B18" s="537"/>
      <c r="C18" s="568"/>
      <c r="D18" s="570"/>
      <c r="E18" s="550"/>
      <c r="F18" s="550"/>
      <c r="G18" s="550"/>
      <c r="H18" s="550"/>
      <c r="I18" s="550"/>
      <c r="J18" s="550"/>
      <c r="K18" s="550"/>
      <c r="L18" s="550"/>
      <c r="M18" s="550"/>
      <c r="N18" s="550"/>
      <c r="O18" s="550"/>
      <c r="P18" s="550"/>
      <c r="Q18" s="558"/>
      <c r="R18" s="553"/>
      <c r="S18" s="535"/>
      <c r="T18" s="537"/>
    </row>
    <row r="19" spans="1:20" ht="15" thickBot="1" x14ac:dyDescent="0.3">
      <c r="A19" s="264" t="s">
        <v>313</v>
      </c>
      <c r="B19" s="263"/>
      <c r="C19" s="271">
        <v>0</v>
      </c>
      <c r="D19" s="270">
        <v>0</v>
      </c>
      <c r="E19" s="269"/>
      <c r="F19" s="269"/>
      <c r="G19" s="269"/>
      <c r="H19" s="269"/>
      <c r="I19" s="269"/>
      <c r="J19" s="269"/>
      <c r="K19" s="269"/>
      <c r="L19" s="269"/>
      <c r="M19" s="269"/>
      <c r="N19" s="269"/>
      <c r="O19" s="269"/>
      <c r="P19" s="269"/>
      <c r="Q19" s="268"/>
      <c r="R19" s="267"/>
      <c r="S19" s="266"/>
      <c r="T19" s="263"/>
    </row>
    <row r="20" spans="1:20" x14ac:dyDescent="0.25">
      <c r="A20" s="265" t="s">
        <v>312</v>
      </c>
      <c r="E20" s="571"/>
      <c r="F20" s="571"/>
    </row>
    <row r="21" spans="1:20" ht="29.15" customHeight="1" x14ac:dyDescent="0.25">
      <c r="A21" s="547" t="s">
        <v>352</v>
      </c>
      <c r="B21" s="536"/>
      <c r="C21" s="563">
        <v>243.9</v>
      </c>
      <c r="D21" s="565">
        <v>1</v>
      </c>
      <c r="E21" s="555"/>
      <c r="F21" s="556"/>
      <c r="G21" s="556"/>
      <c r="H21" s="556"/>
      <c r="I21" s="556"/>
      <c r="J21" s="556"/>
      <c r="K21" s="556"/>
      <c r="L21" s="556"/>
      <c r="M21" s="556"/>
      <c r="N21" s="556"/>
      <c r="O21" s="556"/>
      <c r="P21" s="556"/>
      <c r="Q21" s="556"/>
      <c r="R21" s="556"/>
      <c r="S21" s="556"/>
      <c r="T21" s="556"/>
    </row>
    <row r="22" spans="1:20" ht="14.5" customHeight="1" x14ac:dyDescent="0.25">
      <c r="A22" s="548"/>
      <c r="B22" s="537"/>
      <c r="C22" s="564"/>
      <c r="D22" s="566"/>
      <c r="E22" s="555"/>
      <c r="F22" s="556"/>
      <c r="G22" s="556"/>
      <c r="H22" s="556"/>
      <c r="I22" s="556"/>
      <c r="J22" s="556"/>
      <c r="K22" s="556"/>
      <c r="L22" s="556"/>
      <c r="M22" s="556"/>
      <c r="N22" s="556"/>
      <c r="O22" s="556"/>
      <c r="P22" s="556"/>
      <c r="Q22" s="556"/>
      <c r="R22" s="556"/>
      <c r="S22" s="556"/>
      <c r="T22" s="556"/>
    </row>
    <row r="23" spans="1:20" x14ac:dyDescent="0.25">
      <c r="A23" s="264" t="s">
        <v>310</v>
      </c>
      <c r="B23" s="263"/>
      <c r="C23" s="263">
        <v>243.9</v>
      </c>
      <c r="D23" s="262">
        <v>1</v>
      </c>
      <c r="E23" s="555"/>
      <c r="F23" s="556"/>
    </row>
  </sheetData>
  <mergeCells count="124">
    <mergeCell ref="A14:A16"/>
    <mergeCell ref="E23:F23"/>
    <mergeCell ref="A21:A22"/>
    <mergeCell ref="A17:A18"/>
    <mergeCell ref="A11:A13"/>
    <mergeCell ref="O21:O22"/>
    <mergeCell ref="P21:P22"/>
    <mergeCell ref="Q21:Q22"/>
    <mergeCell ref="R21:R22"/>
    <mergeCell ref="N11:N13"/>
    <mergeCell ref="O11:O13"/>
    <mergeCell ref="B11:B13"/>
    <mergeCell ref="C11:C13"/>
    <mergeCell ref="D11:D13"/>
    <mergeCell ref="E11:E13"/>
    <mergeCell ref="F11:F13"/>
    <mergeCell ref="G11:G13"/>
    <mergeCell ref="R6:R7"/>
    <mergeCell ref="S6:S7"/>
    <mergeCell ref="B21:B22"/>
    <mergeCell ref="C21:C22"/>
    <mergeCell ref="D21:D22"/>
    <mergeCell ref="E21:F22"/>
    <mergeCell ref="G21:G22"/>
    <mergeCell ref="H21:H22"/>
    <mergeCell ref="S14:S16"/>
    <mergeCell ref="B17:B18"/>
    <mergeCell ref="C17:C18"/>
    <mergeCell ref="D17:D18"/>
    <mergeCell ref="E20:F20"/>
    <mergeCell ref="E17:E18"/>
    <mergeCell ref="F17:F18"/>
    <mergeCell ref="G17:G18"/>
    <mergeCell ref="H17:H18"/>
    <mergeCell ref="H14:H16"/>
    <mergeCell ref="L9:L10"/>
    <mergeCell ref="Q14:Q16"/>
    <mergeCell ref="R14:R16"/>
    <mergeCell ref="I14:I16"/>
    <mergeCell ref="K9:K10"/>
    <mergeCell ref="M11:M13"/>
    <mergeCell ref="T21:T22"/>
    <mergeCell ref="I21:I22"/>
    <mergeCell ref="J21:J22"/>
    <mergeCell ref="K21:K22"/>
    <mergeCell ref="L21:L22"/>
    <mergeCell ref="M21:M22"/>
    <mergeCell ref="N21:N22"/>
    <mergeCell ref="T17:T18"/>
    <mergeCell ref="J17:J18"/>
    <mergeCell ref="K17:K18"/>
    <mergeCell ref="L17:L18"/>
    <mergeCell ref="M17:M18"/>
    <mergeCell ref="N17:N18"/>
    <mergeCell ref="O17:O18"/>
    <mergeCell ref="I17:I18"/>
    <mergeCell ref="S21:S22"/>
    <mergeCell ref="P17:P18"/>
    <mergeCell ref="Q17:Q18"/>
    <mergeCell ref="R17:R18"/>
    <mergeCell ref="S17:S18"/>
    <mergeCell ref="T11:T13"/>
    <mergeCell ref="B14:B16"/>
    <mergeCell ref="C14:C16"/>
    <mergeCell ref="D14:D16"/>
    <mergeCell ref="E14:E16"/>
    <mergeCell ref="F14:F16"/>
    <mergeCell ref="J11:J13"/>
    <mergeCell ref="K11:K13"/>
    <mergeCell ref="P11:P13"/>
    <mergeCell ref="R11:R13"/>
    <mergeCell ref="S11:S13"/>
    <mergeCell ref="J14:J16"/>
    <mergeCell ref="K14:K16"/>
    <mergeCell ref="L14:L16"/>
    <mergeCell ref="G14:G16"/>
    <mergeCell ref="H11:H13"/>
    <mergeCell ref="I11:I13"/>
    <mergeCell ref="Q11:Q13"/>
    <mergeCell ref="T14:T16"/>
    <mergeCell ref="M14:M16"/>
    <mergeCell ref="N14:N16"/>
    <mergeCell ref="O14:O16"/>
    <mergeCell ref="P14:P16"/>
    <mergeCell ref="L11:L13"/>
    <mergeCell ref="S9:S10"/>
    <mergeCell ref="T9:T10"/>
    <mergeCell ref="N9:N10"/>
    <mergeCell ref="O9:O10"/>
    <mergeCell ref="P9:P10"/>
    <mergeCell ref="Q9:Q10"/>
    <mergeCell ref="R9:R10"/>
    <mergeCell ref="H6:H7"/>
    <mergeCell ref="O6:O7"/>
    <mergeCell ref="P6:P7"/>
    <mergeCell ref="Q6:Q7"/>
    <mergeCell ref="T6:T7"/>
    <mergeCell ref="A8:T8"/>
    <mergeCell ref="B9:B10"/>
    <mergeCell ref="C9:C10"/>
    <mergeCell ref="D9:D10"/>
    <mergeCell ref="E9:E10"/>
    <mergeCell ref="F9:F10"/>
    <mergeCell ref="A9:A10"/>
    <mergeCell ref="M9:M10"/>
    <mergeCell ref="G9:G10"/>
    <mergeCell ref="H9:H10"/>
    <mergeCell ref="I9:I10"/>
    <mergeCell ref="J9:J10"/>
    <mergeCell ref="E5:J5"/>
    <mergeCell ref="K5:P5"/>
    <mergeCell ref="A6:A7"/>
    <mergeCell ref="B6:B7"/>
    <mergeCell ref="C6:C7"/>
    <mergeCell ref="D6:D7"/>
    <mergeCell ref="E6:E7"/>
    <mergeCell ref="F6:F7"/>
    <mergeCell ref="G6:G7"/>
    <mergeCell ref="I6:I7"/>
    <mergeCell ref="J6:J7"/>
    <mergeCell ref="K6:K7"/>
    <mergeCell ref="L6:L7"/>
    <mergeCell ref="M6:M7"/>
    <mergeCell ref="N6:N7"/>
  </mergeCells>
  <pageMargins left="0.7" right="0.7" top="0.75" bottom="0.75" header="0.3" footer="0.3"/>
  <pageSetup paperSize="9" orientation="portrait" r:id="rId1"/>
  <headerFooter>
    <oddFooter>&amp;L&amp;1#&amp;"Tahoma"&amp;9&amp;KCF022BC2 – Usage restreint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J120"/>
  <sheetViews>
    <sheetView topLeftCell="B1" zoomScale="80" zoomScaleNormal="80" workbookViewId="0">
      <selection activeCell="D2" sqref="D2"/>
    </sheetView>
  </sheetViews>
  <sheetFormatPr baseColWidth="10" defaultColWidth="11.453125" defaultRowHeight="13" x14ac:dyDescent="0.3"/>
  <cols>
    <col min="1" max="1" width="9.54296875" style="1" hidden="1" customWidth="1"/>
    <col min="2" max="2" width="49.54296875" style="6" customWidth="1"/>
    <col min="3" max="3" width="16.7265625" style="7" hidden="1" customWidth="1"/>
    <col min="4" max="7" width="16.7265625" style="7" customWidth="1"/>
    <col min="8" max="8" width="11.453125" style="1"/>
    <col min="9" max="9" width="12.54296875" style="1" bestFit="1" customWidth="1"/>
    <col min="10" max="16384" width="11.453125" style="1"/>
  </cols>
  <sheetData>
    <row r="6" spans="2:7" s="84" customFormat="1" ht="40" customHeight="1" x14ac:dyDescent="0.35">
      <c r="B6" s="48" t="s">
        <v>74</v>
      </c>
      <c r="C6" s="83"/>
      <c r="D6" s="83"/>
      <c r="E6" s="83"/>
      <c r="F6" s="83"/>
      <c r="G6" s="83"/>
    </row>
    <row r="7" spans="2:7" ht="40" customHeight="1" x14ac:dyDescent="0.3">
      <c r="B7" s="8" t="s">
        <v>75</v>
      </c>
      <c r="C7" s="17"/>
      <c r="D7" s="17"/>
      <c r="E7" s="17"/>
      <c r="F7" s="17"/>
      <c r="G7" s="17"/>
    </row>
    <row r="8" spans="2:7" ht="25.5" customHeight="1" x14ac:dyDescent="0.3">
      <c r="B8" s="9" t="s">
        <v>43</v>
      </c>
      <c r="C8" s="18">
        <v>2018</v>
      </c>
      <c r="D8" s="18">
        <v>2019</v>
      </c>
      <c r="E8" s="18">
        <v>2020</v>
      </c>
      <c r="F8" s="18">
        <v>2021</v>
      </c>
      <c r="G8" s="18">
        <v>2022</v>
      </c>
    </row>
    <row r="9" spans="2:7" x14ac:dyDescent="0.3">
      <c r="B9" s="12" t="s">
        <v>64</v>
      </c>
      <c r="C9" s="32">
        <v>0.316</v>
      </c>
      <c r="D9" s="286">
        <v>0.32</v>
      </c>
      <c r="E9" s="286">
        <v>0.32500000000000001</v>
      </c>
      <c r="F9" s="286">
        <v>0.3242426820966644</v>
      </c>
      <c r="G9" s="65">
        <v>0.33093641431687809</v>
      </c>
    </row>
    <row r="10" spans="2:7" x14ac:dyDescent="0.3">
      <c r="B10" s="10" t="s">
        <v>2</v>
      </c>
      <c r="C10" s="33">
        <v>0.28399999999999997</v>
      </c>
      <c r="D10" s="287">
        <v>0.29430000000000001</v>
      </c>
      <c r="E10" s="287">
        <v>0.29599999999999999</v>
      </c>
      <c r="F10" s="287">
        <v>0.29098883165893213</v>
      </c>
      <c r="G10" s="57">
        <v>0.29788092835519675</v>
      </c>
    </row>
    <row r="11" spans="2:7" x14ac:dyDescent="0.3">
      <c r="B11" s="10" t="s">
        <v>44</v>
      </c>
      <c r="C11" s="33">
        <v>0.34</v>
      </c>
      <c r="D11" s="287">
        <v>0.33960000000000001</v>
      </c>
      <c r="E11" s="287">
        <v>0.3458</v>
      </c>
      <c r="F11" s="287">
        <v>0.34804189933939195</v>
      </c>
      <c r="G11" s="57">
        <v>0.35300458097547832</v>
      </c>
    </row>
    <row r="12" spans="2:7" x14ac:dyDescent="0.3">
      <c r="B12" s="21" t="s">
        <v>45</v>
      </c>
      <c r="C12" s="33">
        <v>0.44900000000000001</v>
      </c>
      <c r="D12" s="287">
        <v>0.437</v>
      </c>
      <c r="E12" s="287">
        <v>0.44490000000000002</v>
      </c>
      <c r="F12" s="287">
        <v>0.45015281618396158</v>
      </c>
      <c r="G12" s="57">
        <v>0.46074854749358196</v>
      </c>
    </row>
    <row r="13" spans="2:7" x14ac:dyDescent="0.3">
      <c r="B13" s="21" t="s">
        <v>46</v>
      </c>
      <c r="C13" s="33">
        <v>0.34300000000000003</v>
      </c>
      <c r="D13" s="287">
        <v>0.33100000000000002</v>
      </c>
      <c r="E13" s="287">
        <v>0.31669999999999998</v>
      </c>
      <c r="F13" s="287">
        <v>0.30238970588235292</v>
      </c>
      <c r="G13" s="57">
        <v>0.30606987602640479</v>
      </c>
    </row>
    <row r="14" spans="2:7" x14ac:dyDescent="0.3">
      <c r="B14" s="21" t="s">
        <v>47</v>
      </c>
      <c r="C14" s="33">
        <v>0.27700000000000002</v>
      </c>
      <c r="D14" s="287">
        <v>0.28599999999999998</v>
      </c>
      <c r="E14" s="287">
        <v>0.2903</v>
      </c>
      <c r="F14" s="287">
        <v>0.296875</v>
      </c>
      <c r="G14" s="57">
        <v>0.29727164887307234</v>
      </c>
    </row>
    <row r="15" spans="2:7" x14ac:dyDescent="0.3">
      <c r="B15" s="21" t="s">
        <v>48</v>
      </c>
      <c r="C15" s="33" t="s">
        <v>17</v>
      </c>
      <c r="D15" s="287">
        <v>0.252</v>
      </c>
      <c r="E15" s="287">
        <v>0.27610000000000001</v>
      </c>
      <c r="F15" s="287">
        <v>0.28720626631853785</v>
      </c>
      <c r="G15" s="57">
        <v>0.29441489361702128</v>
      </c>
    </row>
    <row r="16" spans="2:7" x14ac:dyDescent="0.3">
      <c r="B16" s="21" t="s">
        <v>49</v>
      </c>
      <c r="C16" s="33"/>
      <c r="D16" s="287">
        <v>0.27300000000000002</v>
      </c>
      <c r="E16" s="287">
        <v>0.27029999999999998</v>
      </c>
      <c r="F16" s="287">
        <v>0.29311082584510101</v>
      </c>
      <c r="G16" s="57">
        <v>0.30697340043134436</v>
      </c>
    </row>
    <row r="17" spans="2:10" x14ac:dyDescent="0.3">
      <c r="B17" s="21" t="s">
        <v>51</v>
      </c>
      <c r="C17" s="33"/>
      <c r="D17" s="287">
        <v>0.6</v>
      </c>
      <c r="E17" s="287">
        <v>0.60236220472440949</v>
      </c>
      <c r="F17" s="287">
        <v>0.5742481203007519</v>
      </c>
      <c r="G17" s="57">
        <v>0.5523429710867398</v>
      </c>
    </row>
    <row r="18" spans="2:10" x14ac:dyDescent="0.3">
      <c r="B18" s="21" t="s">
        <v>50</v>
      </c>
      <c r="C18" s="33"/>
      <c r="D18" s="287">
        <v>0.28499999999999998</v>
      </c>
      <c r="E18" s="287">
        <v>0.29709999999999998</v>
      </c>
      <c r="F18" s="287">
        <v>0.29678068410462777</v>
      </c>
      <c r="G18" s="57">
        <v>0.2966183574879227</v>
      </c>
    </row>
    <row r="19" spans="2:10" x14ac:dyDescent="0.3">
      <c r="B19" s="21" t="s">
        <v>52</v>
      </c>
      <c r="C19" s="24"/>
      <c r="D19" s="287">
        <v>0.16</v>
      </c>
      <c r="E19" s="287">
        <v>0.17972972972972973</v>
      </c>
      <c r="F19" s="287">
        <v>0.1843501326259947</v>
      </c>
      <c r="G19" s="57">
        <v>0.19395465994962216</v>
      </c>
      <c r="H19" s="14"/>
      <c r="I19" s="4"/>
      <c r="J19" s="16"/>
    </row>
    <row r="20" spans="2:10" x14ac:dyDescent="0.3">
      <c r="B20" s="21" t="s">
        <v>53</v>
      </c>
      <c r="C20" s="24"/>
      <c r="D20" s="287">
        <v>0.47799999999999998</v>
      </c>
      <c r="E20" s="287">
        <v>0.49228395061728397</v>
      </c>
      <c r="F20" s="287">
        <v>0.50609756097560976</v>
      </c>
      <c r="G20" s="57">
        <v>0.53262518968133532</v>
      </c>
      <c r="H20" s="14"/>
      <c r="I20" s="4"/>
      <c r="J20" s="16"/>
    </row>
    <row r="21" spans="2:10" x14ac:dyDescent="0.3">
      <c r="B21" s="21" t="s">
        <v>54</v>
      </c>
      <c r="C21" s="24"/>
      <c r="D21" s="287">
        <v>0.318</v>
      </c>
      <c r="E21" s="287">
        <v>0.32151300236406621</v>
      </c>
      <c r="F21" s="287">
        <v>0.34042553191489361</v>
      </c>
      <c r="G21" s="57">
        <v>0.38522954091816369</v>
      </c>
      <c r="H21" s="14"/>
      <c r="I21" s="4"/>
      <c r="J21" s="16"/>
    </row>
    <row r="22" spans="2:10" x14ac:dyDescent="0.3">
      <c r="B22" s="21" t="s">
        <v>55</v>
      </c>
      <c r="C22" s="24"/>
      <c r="D22" s="287">
        <v>0.17</v>
      </c>
      <c r="E22" s="287">
        <v>0.16872427983539096</v>
      </c>
      <c r="F22" s="287">
        <v>0.16356877323420074</v>
      </c>
      <c r="G22" s="57">
        <v>0.1795774647887324</v>
      </c>
      <c r="H22" s="14"/>
      <c r="I22" s="4"/>
      <c r="J22" s="16"/>
    </row>
    <row r="23" spans="2:10" x14ac:dyDescent="0.3">
      <c r="B23" s="21" t="s">
        <v>56</v>
      </c>
      <c r="C23" s="33"/>
      <c r="D23" s="287">
        <v>0.35099999999999998</v>
      </c>
      <c r="E23" s="287">
        <v>0.34410000000000002</v>
      </c>
      <c r="F23" s="287">
        <v>0.38181818181818183</v>
      </c>
      <c r="G23" s="57">
        <v>0.38750000000000001</v>
      </c>
    </row>
    <row r="24" spans="2:10" x14ac:dyDescent="0.3">
      <c r="B24" s="21" t="s">
        <v>57</v>
      </c>
      <c r="C24" s="24"/>
      <c r="D24" s="287">
        <v>0.18</v>
      </c>
      <c r="E24" s="287">
        <v>0.18309859154929578</v>
      </c>
      <c r="F24" s="287">
        <v>0.16315789473684211</v>
      </c>
      <c r="G24" s="57">
        <v>0.19774011299435029</v>
      </c>
    </row>
    <row r="25" spans="2:10" x14ac:dyDescent="0.3">
      <c r="B25" s="21" t="s">
        <v>87</v>
      </c>
      <c r="C25" s="24"/>
      <c r="D25" s="293" t="s">
        <v>11</v>
      </c>
      <c r="E25" s="287">
        <v>0.53521126760563376</v>
      </c>
      <c r="F25" s="287">
        <v>0.53956834532374098</v>
      </c>
      <c r="G25" s="57">
        <v>0.55303030303030298</v>
      </c>
    </row>
    <row r="26" spans="2:10" x14ac:dyDescent="0.3">
      <c r="B26" s="34" t="s">
        <v>59</v>
      </c>
      <c r="C26" s="38"/>
      <c r="D26" s="289">
        <v>0.33</v>
      </c>
      <c r="E26" s="289">
        <v>0.30158730158730157</v>
      </c>
      <c r="F26" s="289">
        <v>0.30275229357798167</v>
      </c>
      <c r="G26" s="69">
        <v>0.25</v>
      </c>
    </row>
    <row r="27" spans="2:10" x14ac:dyDescent="0.3">
      <c r="B27" s="449" t="s">
        <v>95</v>
      </c>
      <c r="C27" s="449"/>
      <c r="D27" s="449"/>
      <c r="E27" s="449"/>
      <c r="F27" s="449"/>
      <c r="G27" s="6"/>
    </row>
    <row r="28" spans="2:10" ht="40" customHeight="1" x14ac:dyDescent="0.3">
      <c r="B28" s="8" t="s">
        <v>122</v>
      </c>
      <c r="C28" s="17"/>
      <c r="D28" s="17"/>
      <c r="E28" s="17"/>
      <c r="F28" s="17"/>
      <c r="G28" s="17"/>
    </row>
    <row r="29" spans="2:10" ht="25.5" customHeight="1" x14ac:dyDescent="0.3">
      <c r="B29" s="9" t="s">
        <v>43</v>
      </c>
      <c r="C29" s="18">
        <v>2018</v>
      </c>
      <c r="D29" s="18">
        <v>2019</v>
      </c>
      <c r="E29" s="18">
        <v>2020</v>
      </c>
      <c r="F29" s="18">
        <v>2021</v>
      </c>
      <c r="G29" s="18">
        <v>2022</v>
      </c>
    </row>
    <row r="30" spans="2:10" ht="14.5" customHeight="1" x14ac:dyDescent="0.3">
      <c r="B30" s="12" t="s">
        <v>64</v>
      </c>
      <c r="C30" s="32">
        <v>0.32800000000000001</v>
      </c>
      <c r="D30" s="286">
        <v>0.33090000000000003</v>
      </c>
      <c r="E30" s="286">
        <v>0.34</v>
      </c>
      <c r="F30" s="286">
        <v>0.32925911996991353</v>
      </c>
      <c r="G30" s="65">
        <v>0.34322649736097299</v>
      </c>
    </row>
    <row r="31" spans="2:10" ht="14.5" customHeight="1" x14ac:dyDescent="0.3">
      <c r="B31" s="10" t="s">
        <v>2</v>
      </c>
      <c r="C31" s="33">
        <v>0.29699999999999999</v>
      </c>
      <c r="D31" s="287">
        <v>0.309</v>
      </c>
      <c r="E31" s="287">
        <v>0.27500000000000002</v>
      </c>
      <c r="F31" s="287">
        <v>0.25935740311361377</v>
      </c>
      <c r="G31" s="57">
        <v>0.31567846262010779</v>
      </c>
    </row>
    <row r="32" spans="2:10" ht="14.5" customHeight="1" x14ac:dyDescent="0.3">
      <c r="B32" s="10" t="s">
        <v>44</v>
      </c>
      <c r="C32" s="33">
        <v>0.34699999999999998</v>
      </c>
      <c r="D32" s="287">
        <v>0.34399999999999997</v>
      </c>
      <c r="E32" s="287">
        <v>0.373</v>
      </c>
      <c r="F32" s="287">
        <v>0.3569646842588946</v>
      </c>
      <c r="G32" s="57">
        <v>0.35657506245741538</v>
      </c>
    </row>
    <row r="33" spans="2:10" ht="14.5" customHeight="1" x14ac:dyDescent="0.3">
      <c r="B33" s="21" t="s">
        <v>45</v>
      </c>
      <c r="C33" s="33">
        <v>0.48199999999999998</v>
      </c>
      <c r="D33" s="287">
        <v>0.442</v>
      </c>
      <c r="E33" s="287">
        <v>0.53200000000000003</v>
      </c>
      <c r="F33" s="287">
        <v>0.52664399092970526</v>
      </c>
      <c r="G33" s="57">
        <v>0.5094726062467998</v>
      </c>
    </row>
    <row r="34" spans="2:10" ht="14.5" customHeight="1" x14ac:dyDescent="0.3">
      <c r="B34" s="21" t="s">
        <v>46</v>
      </c>
      <c r="C34" s="33">
        <v>0.38400000000000001</v>
      </c>
      <c r="D34" s="287">
        <v>0.35399999999999998</v>
      </c>
      <c r="E34" s="287">
        <v>0.29399999999999998</v>
      </c>
      <c r="F34" s="287">
        <v>0.28957871396895785</v>
      </c>
      <c r="G34" s="57">
        <v>0.31105169340463457</v>
      </c>
    </row>
    <row r="35" spans="2:10" ht="14.5" customHeight="1" x14ac:dyDescent="0.3">
      <c r="B35" s="21" t="s">
        <v>47</v>
      </c>
      <c r="C35" s="33">
        <v>0.23499999999999999</v>
      </c>
      <c r="D35" s="287">
        <v>0.219</v>
      </c>
      <c r="E35" s="287">
        <v>0.252</v>
      </c>
      <c r="F35" s="287">
        <v>0.24642126789366053</v>
      </c>
      <c r="G35" s="57">
        <v>0.2476489028213166</v>
      </c>
    </row>
    <row r="36" spans="2:10" ht="14.5" customHeight="1" x14ac:dyDescent="0.3">
      <c r="B36" s="21" t="s">
        <v>48</v>
      </c>
      <c r="C36" s="33">
        <v>0.29899999999999999</v>
      </c>
      <c r="D36" s="287">
        <v>0.34399999999999997</v>
      </c>
      <c r="E36" s="287">
        <v>0.32</v>
      </c>
      <c r="F36" s="287">
        <v>0.3475783475783476</v>
      </c>
      <c r="G36" s="57">
        <v>0.3311897106109325</v>
      </c>
    </row>
    <row r="37" spans="2:10" ht="14.5" customHeight="1" x14ac:dyDescent="0.3">
      <c r="B37" s="21" t="s">
        <v>49</v>
      </c>
      <c r="C37" s="33"/>
      <c r="D37" s="287">
        <v>0.29899999999999999</v>
      </c>
      <c r="E37" s="287">
        <v>0.27100000000000002</v>
      </c>
      <c r="F37" s="287">
        <v>0.34506089309878213</v>
      </c>
      <c r="G37" s="57">
        <v>0.33400402414486924</v>
      </c>
    </row>
    <row r="38" spans="2:10" ht="14.5" customHeight="1" x14ac:dyDescent="0.3">
      <c r="B38" s="21" t="s">
        <v>51</v>
      </c>
      <c r="C38" s="33"/>
      <c r="D38" s="287">
        <v>0.505</v>
      </c>
      <c r="E38" s="287">
        <v>0.34246575342465752</v>
      </c>
      <c r="F38" s="287">
        <v>0.37944664031620551</v>
      </c>
      <c r="G38" s="57">
        <v>0.24489795918367346</v>
      </c>
    </row>
    <row r="39" spans="2:10" ht="14.5" customHeight="1" x14ac:dyDescent="0.3">
      <c r="B39" s="21" t="s">
        <v>50</v>
      </c>
      <c r="C39" s="33"/>
      <c r="D39" s="287">
        <v>0.30099999999999999</v>
      </c>
      <c r="E39" s="287">
        <v>0.28000000000000003</v>
      </c>
      <c r="F39" s="287">
        <v>0.26635514018691586</v>
      </c>
      <c r="G39" s="57">
        <v>0.2988505747126437</v>
      </c>
    </row>
    <row r="40" spans="2:10" ht="14.5" customHeight="1" x14ac:dyDescent="0.3">
      <c r="B40" s="21" t="s">
        <v>52</v>
      </c>
      <c r="C40" s="24"/>
      <c r="D40" s="287">
        <v>0.19800000000000001</v>
      </c>
      <c r="E40" s="287">
        <v>0.34246575342465752</v>
      </c>
      <c r="F40" s="287">
        <v>0.28703703703703703</v>
      </c>
      <c r="G40" s="57">
        <v>0.24666666666666667</v>
      </c>
      <c r="H40" s="14"/>
      <c r="I40" s="4"/>
      <c r="J40" s="16"/>
    </row>
    <row r="41" spans="2:10" ht="14.5" customHeight="1" x14ac:dyDescent="0.3">
      <c r="B41" s="21" t="s">
        <v>53</v>
      </c>
      <c r="C41" s="24"/>
      <c r="D41" s="287">
        <v>0.46200000000000002</v>
      </c>
      <c r="E41" s="287">
        <v>0.4</v>
      </c>
      <c r="F41" s="287">
        <v>0.49689440993788819</v>
      </c>
      <c r="G41" s="57">
        <v>0.56854838709677424</v>
      </c>
      <c r="H41" s="14"/>
      <c r="I41" s="4"/>
      <c r="J41" s="16"/>
    </row>
    <row r="42" spans="2:10" ht="14.5" customHeight="1" x14ac:dyDescent="0.3">
      <c r="B42" s="21" t="s">
        <v>54</v>
      </c>
      <c r="C42" s="24"/>
      <c r="D42" s="287">
        <v>0.32200000000000001</v>
      </c>
      <c r="E42" s="287">
        <v>0.29411764705882354</v>
      </c>
      <c r="F42" s="287">
        <v>0.37410071942446044</v>
      </c>
      <c r="G42" s="57">
        <v>0.43684210526315792</v>
      </c>
      <c r="H42" s="14"/>
      <c r="I42" s="4"/>
      <c r="J42" s="16"/>
    </row>
    <row r="43" spans="2:10" ht="14.5" customHeight="1" x14ac:dyDescent="0.3">
      <c r="B43" s="21" t="s">
        <v>55</v>
      </c>
      <c r="C43" s="24"/>
      <c r="D43" s="287">
        <v>0.182</v>
      </c>
      <c r="E43" s="287">
        <v>0.16216216216216217</v>
      </c>
      <c r="F43" s="287">
        <v>0.16176470588235295</v>
      </c>
      <c r="G43" s="57">
        <v>0.22950819672131148</v>
      </c>
      <c r="H43" s="14"/>
      <c r="I43" s="4"/>
      <c r="J43" s="16"/>
    </row>
    <row r="44" spans="2:10" ht="14.5" customHeight="1" x14ac:dyDescent="0.3">
      <c r="B44" s="21" t="s">
        <v>56</v>
      </c>
      <c r="C44" s="33"/>
      <c r="D44" s="287">
        <v>0.41899999999999998</v>
      </c>
      <c r="E44" s="287">
        <v>0.42099999999999999</v>
      </c>
      <c r="F44" s="287">
        <v>0.40350877192982454</v>
      </c>
      <c r="G44" s="57">
        <v>0.31818181818181818</v>
      </c>
    </row>
    <row r="45" spans="2:10" ht="14.5" customHeight="1" x14ac:dyDescent="0.3">
      <c r="B45" s="21" t="s">
        <v>57</v>
      </c>
      <c r="C45" s="24"/>
      <c r="D45" s="287">
        <v>0.16400000000000001</v>
      </c>
      <c r="E45" s="287">
        <v>0.2</v>
      </c>
      <c r="F45" s="287">
        <v>0.15909090909090909</v>
      </c>
      <c r="G45" s="57">
        <v>0.2391304347826087</v>
      </c>
    </row>
    <row r="46" spans="2:10" ht="14.5" customHeight="1" x14ac:dyDescent="0.3">
      <c r="B46" s="21" t="s">
        <v>87</v>
      </c>
      <c r="C46" s="24"/>
      <c r="D46" s="293" t="s">
        <v>11</v>
      </c>
      <c r="E46" s="287">
        <v>0</v>
      </c>
      <c r="F46" s="287">
        <v>0.14285714285714285</v>
      </c>
      <c r="G46" s="57">
        <v>0.37931034482758619</v>
      </c>
      <c r="H46" s="70"/>
    </row>
    <row r="47" spans="2:10" ht="14.5" customHeight="1" x14ac:dyDescent="0.3">
      <c r="B47" s="34" t="s">
        <v>59</v>
      </c>
      <c r="C47" s="38"/>
      <c r="D47" s="289">
        <v>0.33900000000000002</v>
      </c>
      <c r="E47" s="289">
        <v>0.3</v>
      </c>
      <c r="F47" s="289">
        <v>0.22448979591836735</v>
      </c>
      <c r="G47" s="69">
        <v>6.4516129032258063E-2</v>
      </c>
    </row>
    <row r="48" spans="2:10" x14ac:dyDescent="0.3">
      <c r="B48" s="449" t="s">
        <v>95</v>
      </c>
      <c r="C48" s="449"/>
      <c r="D48" s="449"/>
      <c r="E48" s="449"/>
      <c r="F48" s="449"/>
      <c r="G48" s="6"/>
    </row>
    <row r="49" spans="1:10" ht="31.5" customHeight="1" x14ac:dyDescent="0.35">
      <c r="B49" s="48" t="s">
        <v>76</v>
      </c>
      <c r="C49" s="17"/>
      <c r="D49" s="17"/>
      <c r="E49" s="17"/>
      <c r="F49" s="17"/>
      <c r="G49" s="17"/>
    </row>
    <row r="50" spans="1:10" ht="40" customHeight="1" x14ac:dyDescent="0.3">
      <c r="B50" s="8" t="s">
        <v>77</v>
      </c>
      <c r="C50" s="17"/>
      <c r="D50" s="17"/>
      <c r="E50" s="17"/>
      <c r="F50" s="17"/>
      <c r="G50" s="17"/>
    </row>
    <row r="51" spans="1:10" ht="25.5" customHeight="1" x14ac:dyDescent="0.3">
      <c r="B51" s="9" t="s">
        <v>70</v>
      </c>
      <c r="C51" s="18">
        <v>2018</v>
      </c>
      <c r="D51" s="18">
        <v>2019</v>
      </c>
      <c r="E51" s="18">
        <v>2020</v>
      </c>
      <c r="F51" s="18">
        <v>2021</v>
      </c>
      <c r="G51" s="18">
        <v>2022</v>
      </c>
    </row>
    <row r="52" spans="1:10" ht="14.5" customHeight="1" x14ac:dyDescent="0.3">
      <c r="B52" s="42" t="s">
        <v>78</v>
      </c>
      <c r="C52" s="50">
        <v>2.1600000000000001E-2</v>
      </c>
      <c r="D52" s="294">
        <v>2.4299999999999999E-2</v>
      </c>
      <c r="E52" s="294">
        <v>2.4799999999999999E-2</v>
      </c>
      <c r="F52" s="294">
        <v>2.9600000000000001E-2</v>
      </c>
      <c r="G52" s="50" t="s">
        <v>18</v>
      </c>
    </row>
    <row r="53" spans="1:10" ht="14.5" customHeight="1" x14ac:dyDescent="0.3">
      <c r="B53" s="42" t="s">
        <v>79</v>
      </c>
      <c r="C53" s="50">
        <v>5.5999999999999999E-3</v>
      </c>
      <c r="D53" s="294">
        <v>6.3E-3</v>
      </c>
      <c r="E53" s="294" t="s">
        <v>116</v>
      </c>
      <c r="F53" s="294" t="s">
        <v>116</v>
      </c>
      <c r="G53" s="50" t="s">
        <v>116</v>
      </c>
    </row>
    <row r="54" spans="1:10" ht="14.5" customHeight="1" x14ac:dyDescent="0.3">
      <c r="B54" s="43" t="s">
        <v>80</v>
      </c>
      <c r="C54" s="49" t="s">
        <v>19</v>
      </c>
      <c r="D54" s="295" t="s">
        <v>20</v>
      </c>
      <c r="E54" s="295" t="s">
        <v>21</v>
      </c>
      <c r="F54" s="295" t="s">
        <v>22</v>
      </c>
      <c r="G54" s="49" t="s">
        <v>18</v>
      </c>
    </row>
    <row r="55" spans="1:10" ht="45.75" customHeight="1" x14ac:dyDescent="0.3">
      <c r="B55" s="449" t="s">
        <v>81</v>
      </c>
      <c r="C55" s="449"/>
      <c r="D55" s="449"/>
      <c r="E55" s="449"/>
      <c r="F55" s="449"/>
      <c r="G55" s="51"/>
    </row>
    <row r="56" spans="1:10" ht="40" customHeight="1" x14ac:dyDescent="0.35">
      <c r="B56" s="48" t="s">
        <v>82</v>
      </c>
      <c r="C56" s="17"/>
      <c r="D56" s="17"/>
      <c r="E56" s="17"/>
      <c r="F56" s="17"/>
      <c r="G56" s="17"/>
    </row>
    <row r="57" spans="1:10" ht="40" customHeight="1" x14ac:dyDescent="0.3">
      <c r="B57" s="47" t="s">
        <v>83</v>
      </c>
      <c r="C57" s="17"/>
      <c r="D57" s="17"/>
      <c r="E57" s="17"/>
      <c r="F57" s="17"/>
      <c r="G57" s="17"/>
    </row>
    <row r="58" spans="1:10" ht="40" customHeight="1" x14ac:dyDescent="0.3">
      <c r="B58" s="8" t="s">
        <v>84</v>
      </c>
      <c r="C58" s="17"/>
      <c r="D58" s="17"/>
      <c r="E58" s="17"/>
      <c r="F58" s="17"/>
      <c r="G58" s="17"/>
    </row>
    <row r="59" spans="1:10" ht="25.5" customHeight="1" x14ac:dyDescent="0.3">
      <c r="B59" s="9" t="s">
        <v>70</v>
      </c>
      <c r="C59" s="29">
        <v>2018</v>
      </c>
      <c r="D59" s="29">
        <v>2019</v>
      </c>
      <c r="E59" s="29">
        <v>2020</v>
      </c>
      <c r="F59" s="29">
        <v>2021</v>
      </c>
      <c r="G59" s="18">
        <v>2022</v>
      </c>
    </row>
    <row r="60" spans="1:10" ht="14.5" customHeight="1" x14ac:dyDescent="0.3">
      <c r="B60" s="30" t="s">
        <v>64</v>
      </c>
      <c r="C60" s="31"/>
      <c r="D60" s="288"/>
      <c r="E60" s="288"/>
      <c r="F60" s="288"/>
      <c r="G60" s="31"/>
    </row>
    <row r="61" spans="1:10" ht="14.5" customHeight="1" x14ac:dyDescent="0.3">
      <c r="B61" s="10" t="s">
        <v>85</v>
      </c>
      <c r="C61" s="33" t="s">
        <v>23</v>
      </c>
      <c r="D61" s="296">
        <v>9.98E-2</v>
      </c>
      <c r="E61" s="296">
        <v>7.0000000000000007E-2</v>
      </c>
      <c r="F61" s="296">
        <v>7.9497106875425466E-2</v>
      </c>
      <c r="G61" s="33">
        <v>9.5802698553769092E-2</v>
      </c>
    </row>
    <row r="62" spans="1:10" ht="14.5" customHeight="1" x14ac:dyDescent="0.3">
      <c r="B62" s="36" t="s">
        <v>86</v>
      </c>
      <c r="C62" s="35" t="s">
        <v>24</v>
      </c>
      <c r="D62" s="297">
        <v>8.6900000000000005E-2</v>
      </c>
      <c r="E62" s="297">
        <v>9.9000000000000005E-2</v>
      </c>
      <c r="F62" s="297">
        <v>0.10393975493533016</v>
      </c>
      <c r="G62" s="35">
        <v>0.10713420053324715</v>
      </c>
    </row>
    <row r="63" spans="1:10" ht="14.5" customHeight="1" x14ac:dyDescent="0.3">
      <c r="B63" s="30" t="s">
        <v>2</v>
      </c>
      <c r="C63" s="31"/>
      <c r="D63" s="288"/>
      <c r="E63" s="288"/>
      <c r="F63" s="288"/>
      <c r="G63" s="31"/>
    </row>
    <row r="64" spans="1:10" s="7" customFormat="1" ht="14.5" customHeight="1" x14ac:dyDescent="0.3">
      <c r="A64" s="1"/>
      <c r="B64" s="10" t="s">
        <v>85</v>
      </c>
      <c r="C64" s="33" t="s">
        <v>25</v>
      </c>
      <c r="D64" s="296">
        <v>0.10440000000000001</v>
      </c>
      <c r="E64" s="296">
        <v>6.9000000000000006E-2</v>
      </c>
      <c r="F64" s="296">
        <v>7.649548676628079E-2</v>
      </c>
      <c r="G64" s="33">
        <v>9.7830474268415749E-2</v>
      </c>
      <c r="H64" s="1"/>
      <c r="I64" s="1"/>
      <c r="J64" s="1"/>
    </row>
    <row r="65" spans="1:10" s="7" customFormat="1" ht="14.5" customHeight="1" x14ac:dyDescent="0.3">
      <c r="A65" s="1"/>
      <c r="B65" s="36" t="s">
        <v>86</v>
      </c>
      <c r="C65" s="35" t="s">
        <v>24</v>
      </c>
      <c r="D65" s="297">
        <v>8.7900000000000006E-2</v>
      </c>
      <c r="E65" s="297">
        <v>0.10100000000000001</v>
      </c>
      <c r="F65" s="297">
        <v>0.10617573563159774</v>
      </c>
      <c r="G65" s="35">
        <v>0.10988900100908174</v>
      </c>
      <c r="H65" s="1"/>
      <c r="I65" s="1"/>
      <c r="J65" s="1"/>
    </row>
    <row r="66" spans="1:10" s="7" customFormat="1" ht="14.5" customHeight="1" x14ac:dyDescent="0.3">
      <c r="A66" s="1"/>
      <c r="B66" s="30" t="s">
        <v>44</v>
      </c>
      <c r="C66" s="31"/>
      <c r="D66" s="288"/>
      <c r="E66" s="288"/>
      <c r="F66" s="288"/>
      <c r="G66" s="31"/>
      <c r="H66" s="1"/>
      <c r="I66" s="1"/>
      <c r="J66" s="1"/>
    </row>
    <row r="67" spans="1:10" s="7" customFormat="1" ht="14.5" customHeight="1" x14ac:dyDescent="0.3">
      <c r="A67" s="1"/>
      <c r="B67" s="21" t="s">
        <v>85</v>
      </c>
      <c r="C67" s="33" t="s">
        <v>23</v>
      </c>
      <c r="D67" s="296">
        <v>9.6000000000000002E-2</v>
      </c>
      <c r="E67" s="296">
        <v>7.0999999999999994E-2</v>
      </c>
      <c r="F67" s="296">
        <v>8.1645315522464318E-2</v>
      </c>
      <c r="G67" s="33">
        <v>9.4448935596874159E-2</v>
      </c>
      <c r="H67" s="1"/>
      <c r="I67" s="1"/>
      <c r="J67" s="1"/>
    </row>
    <row r="68" spans="1:10" s="7" customFormat="1" ht="14.5" customHeight="1" x14ac:dyDescent="0.3">
      <c r="A68" s="1"/>
      <c r="B68" s="34" t="s">
        <v>86</v>
      </c>
      <c r="C68" s="35" t="s">
        <v>23</v>
      </c>
      <c r="D68" s="297">
        <v>8.5999999999999993E-2</v>
      </c>
      <c r="E68" s="297">
        <v>9.7000000000000003E-2</v>
      </c>
      <c r="F68" s="297">
        <v>0.10233950144165846</v>
      </c>
      <c r="G68" s="35">
        <v>0.10529506871463218</v>
      </c>
      <c r="H68" s="1"/>
      <c r="I68" s="1"/>
      <c r="J68" s="1"/>
    </row>
    <row r="69" spans="1:10" s="7" customFormat="1" ht="14.5" customHeight="1" x14ac:dyDescent="0.3">
      <c r="A69" s="1"/>
      <c r="B69" s="62" t="s">
        <v>45</v>
      </c>
      <c r="C69" s="31"/>
      <c r="D69" s="288"/>
      <c r="E69" s="288"/>
      <c r="F69" s="288"/>
      <c r="G69" s="31"/>
      <c r="H69" s="1"/>
      <c r="I69" s="1"/>
      <c r="J69" s="1"/>
    </row>
    <row r="70" spans="1:10" s="7" customFormat="1" ht="14.5" customHeight="1" x14ac:dyDescent="0.3">
      <c r="A70" s="1"/>
      <c r="B70" s="21" t="s">
        <v>85</v>
      </c>
      <c r="C70" s="33">
        <v>7.0000000000000007E-2</v>
      </c>
      <c r="D70" s="296">
        <v>8.0299999999999996E-2</v>
      </c>
      <c r="E70" s="296">
        <v>7.3999999999999996E-2</v>
      </c>
      <c r="F70" s="296">
        <v>6.0253238247707758E-2</v>
      </c>
      <c r="G70" s="33">
        <v>5.607350358059722E-2</v>
      </c>
      <c r="H70" s="1"/>
      <c r="I70" s="1"/>
      <c r="J70" s="1"/>
    </row>
    <row r="71" spans="1:10" s="7" customFormat="1" ht="14.5" customHeight="1" x14ac:dyDescent="0.3">
      <c r="A71" s="1"/>
      <c r="B71" s="34" t="s">
        <v>86</v>
      </c>
      <c r="C71" s="35" t="s">
        <v>26</v>
      </c>
      <c r="D71" s="297">
        <v>0.2011</v>
      </c>
      <c r="E71" s="297">
        <v>0.20200000000000001</v>
      </c>
      <c r="F71" s="297">
        <v>0.22194731480133897</v>
      </c>
      <c r="G71" s="35">
        <v>0.22686123496824753</v>
      </c>
      <c r="H71" s="1"/>
      <c r="I71" s="1"/>
      <c r="J71" s="1"/>
    </row>
    <row r="72" spans="1:10" s="7" customFormat="1" ht="14.5" customHeight="1" x14ac:dyDescent="0.3">
      <c r="A72" s="1"/>
      <c r="B72" s="62" t="s">
        <v>46</v>
      </c>
      <c r="C72" s="31"/>
      <c r="D72" s="288"/>
      <c r="E72" s="288"/>
      <c r="F72" s="288"/>
      <c r="G72" s="31"/>
      <c r="H72" s="1"/>
      <c r="I72" s="1"/>
      <c r="J72" s="1"/>
    </row>
    <row r="73" spans="1:10" ht="14.5" customHeight="1" x14ac:dyDescent="0.3">
      <c r="B73" s="21" t="s">
        <v>85</v>
      </c>
      <c r="C73" s="33" t="s">
        <v>27</v>
      </c>
      <c r="D73" s="296">
        <v>0.17269999999999999</v>
      </c>
      <c r="E73" s="296">
        <v>0.123</v>
      </c>
      <c r="F73" s="296">
        <v>0.18253676470588234</v>
      </c>
      <c r="G73" s="33">
        <v>0.2126871679278699</v>
      </c>
    </row>
    <row r="74" spans="1:10" ht="14.5" customHeight="1" x14ac:dyDescent="0.3">
      <c r="B74" s="34" t="s">
        <v>86</v>
      </c>
      <c r="C74" s="35" t="s">
        <v>28</v>
      </c>
      <c r="D74" s="297">
        <v>3.0000000000000001E-3</v>
      </c>
      <c r="E74" s="297">
        <v>3.0000000000000001E-3</v>
      </c>
      <c r="F74" s="297">
        <v>3.860294117647059E-3</v>
      </c>
      <c r="G74" s="35">
        <v>5.6351634197391726E-3</v>
      </c>
    </row>
    <row r="75" spans="1:10" ht="14.5" customHeight="1" x14ac:dyDescent="0.3">
      <c r="B75" s="62" t="s">
        <v>47</v>
      </c>
      <c r="C75" s="31"/>
      <c r="D75" s="288"/>
      <c r="E75" s="288"/>
      <c r="F75" s="288"/>
      <c r="G75" s="31"/>
    </row>
    <row r="76" spans="1:10" ht="14.5" customHeight="1" x14ac:dyDescent="0.3">
      <c r="B76" s="21" t="s">
        <v>85</v>
      </c>
      <c r="C76" s="33" t="s">
        <v>29</v>
      </c>
      <c r="D76" s="296">
        <v>5.3699999999999998E-2</v>
      </c>
      <c r="E76" s="296">
        <v>3.3000000000000002E-2</v>
      </c>
      <c r="F76" s="296">
        <v>4.538690476190476E-2</v>
      </c>
      <c r="G76" s="33">
        <v>6.6429418742585997E-2</v>
      </c>
    </row>
    <row r="77" spans="1:10" ht="14.5" customHeight="1" x14ac:dyDescent="0.3">
      <c r="B77" s="34" t="s">
        <v>86</v>
      </c>
      <c r="C77" s="35" t="s">
        <v>30</v>
      </c>
      <c r="D77" s="297">
        <v>3.4099999999999998E-2</v>
      </c>
      <c r="E77" s="297">
        <v>4.1000000000000002E-2</v>
      </c>
      <c r="F77" s="297">
        <v>4.6626984126984128E-2</v>
      </c>
      <c r="G77" s="35">
        <v>5.4804270462633455E-2</v>
      </c>
    </row>
    <row r="78" spans="1:10" ht="14.5" customHeight="1" x14ac:dyDescent="0.3">
      <c r="B78" s="62" t="s">
        <v>48</v>
      </c>
      <c r="C78" s="31"/>
      <c r="D78" s="288"/>
      <c r="E78" s="288"/>
      <c r="F78" s="288"/>
      <c r="G78" s="31"/>
    </row>
    <row r="79" spans="1:10" ht="14.5" customHeight="1" x14ac:dyDescent="0.3">
      <c r="B79" s="21" t="s">
        <v>85</v>
      </c>
      <c r="C79" s="33" t="s">
        <v>31</v>
      </c>
      <c r="D79" s="296">
        <v>5.0299999999999997E-2</v>
      </c>
      <c r="E79" s="296">
        <v>3.3000000000000002E-2</v>
      </c>
      <c r="F79" s="296">
        <v>3.9454598201334498E-2</v>
      </c>
      <c r="G79" s="33">
        <v>5.1595744680851062E-2</v>
      </c>
    </row>
    <row r="80" spans="1:10" ht="14.5" customHeight="1" x14ac:dyDescent="0.3">
      <c r="B80" s="34" t="s">
        <v>86</v>
      </c>
      <c r="C80" s="35" t="s">
        <v>32</v>
      </c>
      <c r="D80" s="297">
        <v>0.1497</v>
      </c>
      <c r="E80" s="297">
        <v>0.18099999999999999</v>
      </c>
      <c r="F80" s="297">
        <v>0.17638526254714243</v>
      </c>
      <c r="G80" s="35">
        <v>0.17393617021276594</v>
      </c>
    </row>
    <row r="81" spans="2:7" ht="14.5" customHeight="1" x14ac:dyDescent="0.3">
      <c r="B81" s="62" t="s">
        <v>49</v>
      </c>
      <c r="C81" s="31"/>
      <c r="D81" s="288"/>
      <c r="E81" s="288"/>
      <c r="F81" s="288"/>
      <c r="G81" s="31"/>
    </row>
    <row r="82" spans="2:7" ht="14.5" customHeight="1" x14ac:dyDescent="0.3">
      <c r="B82" s="21" t="s">
        <v>85</v>
      </c>
      <c r="C82" s="33"/>
      <c r="D82" s="296">
        <v>2.5000000000000001E-2</v>
      </c>
      <c r="E82" s="296">
        <v>3.3000000000000002E-2</v>
      </c>
      <c r="F82" s="296">
        <v>2.6529738981600343E-2</v>
      </c>
      <c r="G82" s="33">
        <v>4.0618260244428467E-2</v>
      </c>
    </row>
    <row r="83" spans="2:7" ht="14.5" customHeight="1" x14ac:dyDescent="0.3">
      <c r="B83" s="34" t="s">
        <v>86</v>
      </c>
      <c r="C83" s="35"/>
      <c r="D83" s="297">
        <v>6.8000000000000005E-2</v>
      </c>
      <c r="E83" s="297">
        <v>7.0000000000000007E-2</v>
      </c>
      <c r="F83" s="297">
        <v>7.0603337612323486E-2</v>
      </c>
      <c r="G83" s="35">
        <v>7.2609633357296907E-2</v>
      </c>
    </row>
    <row r="84" spans="2:7" ht="14.5" customHeight="1" x14ac:dyDescent="0.3">
      <c r="B84" s="62" t="s">
        <v>51</v>
      </c>
      <c r="C84" s="31"/>
      <c r="D84" s="288"/>
      <c r="E84" s="288"/>
      <c r="F84" s="288"/>
      <c r="G84" s="31"/>
    </row>
    <row r="85" spans="2:7" ht="14.5" customHeight="1" x14ac:dyDescent="0.3">
      <c r="B85" s="21" t="s">
        <v>85</v>
      </c>
      <c r="C85" s="33"/>
      <c r="D85" s="296">
        <v>0.19500000000000001</v>
      </c>
      <c r="E85" s="296">
        <v>0.1486220472440945</v>
      </c>
      <c r="F85" s="296">
        <v>0.13721804511278196</v>
      </c>
      <c r="G85" s="33">
        <v>0.1156530408773679</v>
      </c>
    </row>
    <row r="86" spans="2:7" ht="14.5" customHeight="1" x14ac:dyDescent="0.3">
      <c r="B86" s="34" t="s">
        <v>86</v>
      </c>
      <c r="C86" s="35"/>
      <c r="D86" s="297">
        <v>4.0000000000000001E-3</v>
      </c>
      <c r="E86" s="297">
        <v>4.921259842519685E-3</v>
      </c>
      <c r="F86" s="297">
        <v>2.819548872180451E-3</v>
      </c>
      <c r="G86" s="35">
        <v>6.979062811565304E-3</v>
      </c>
    </row>
    <row r="87" spans="2:7" ht="14.5" customHeight="1" x14ac:dyDescent="0.3">
      <c r="B87" s="62" t="s">
        <v>50</v>
      </c>
      <c r="C87" s="31"/>
      <c r="D87" s="288"/>
      <c r="E87" s="288"/>
      <c r="F87" s="288"/>
      <c r="G87" s="31"/>
    </row>
    <row r="88" spans="2:7" ht="14.5" customHeight="1" x14ac:dyDescent="0.3">
      <c r="B88" s="21" t="s">
        <v>85</v>
      </c>
      <c r="C88" s="33"/>
      <c r="D88" s="296">
        <v>0.11</v>
      </c>
      <c r="E88" s="296">
        <v>9.8000000000000004E-2</v>
      </c>
      <c r="F88" s="296">
        <v>7.746478873239436E-2</v>
      </c>
      <c r="G88" s="33">
        <v>7.1497584541062809E-2</v>
      </c>
    </row>
    <row r="89" spans="2:7" ht="14.5" customHeight="1" x14ac:dyDescent="0.3">
      <c r="B89" s="34" t="s">
        <v>86</v>
      </c>
      <c r="C89" s="35"/>
      <c r="D89" s="297">
        <v>6.6000000000000003E-2</v>
      </c>
      <c r="E89" s="297">
        <v>7.9000000000000001E-2</v>
      </c>
      <c r="F89" s="297">
        <v>9.6579476861166996E-2</v>
      </c>
      <c r="G89" s="35">
        <v>0.11207729468599034</v>
      </c>
    </row>
    <row r="90" spans="2:7" ht="14.5" customHeight="1" x14ac:dyDescent="0.3">
      <c r="B90" s="62" t="s">
        <v>52</v>
      </c>
      <c r="C90" s="31"/>
      <c r="D90" s="288"/>
      <c r="E90" s="288"/>
      <c r="F90" s="288"/>
      <c r="G90" s="31"/>
    </row>
    <row r="91" spans="2:7" ht="14.5" customHeight="1" x14ac:dyDescent="0.3">
      <c r="B91" s="21" t="s">
        <v>85</v>
      </c>
      <c r="C91" s="33"/>
      <c r="D91" s="296">
        <v>2.4E-2</v>
      </c>
      <c r="E91" s="296">
        <v>1.7567567567567569E-2</v>
      </c>
      <c r="F91" s="296">
        <v>2.7851458885941646E-2</v>
      </c>
      <c r="G91" s="33">
        <v>4.1561712846347604E-2</v>
      </c>
    </row>
    <row r="92" spans="2:7" ht="14.5" customHeight="1" x14ac:dyDescent="0.3">
      <c r="B92" s="34" t="s">
        <v>86</v>
      </c>
      <c r="C92" s="35"/>
      <c r="D92" s="297">
        <v>9.2999999999999999E-2</v>
      </c>
      <c r="E92" s="297">
        <v>9.8648648648648654E-2</v>
      </c>
      <c r="F92" s="297">
        <v>0.10477453580901856</v>
      </c>
      <c r="G92" s="35">
        <v>0.1070528967254408</v>
      </c>
    </row>
    <row r="93" spans="2:7" ht="14.5" customHeight="1" x14ac:dyDescent="0.3">
      <c r="B93" s="62" t="s">
        <v>53</v>
      </c>
      <c r="C93" s="31"/>
      <c r="D93" s="288"/>
      <c r="E93" s="288"/>
      <c r="F93" s="288"/>
      <c r="G93" s="31"/>
    </row>
    <row r="94" spans="2:7" ht="14.5" customHeight="1" x14ac:dyDescent="0.3">
      <c r="B94" s="21" t="s">
        <v>85</v>
      </c>
      <c r="C94" s="33"/>
      <c r="D94" s="296">
        <v>0.26</v>
      </c>
      <c r="E94" s="296">
        <v>0.1728395061728395</v>
      </c>
      <c r="F94" s="296">
        <v>0.1722560975609756</v>
      </c>
      <c r="G94" s="33">
        <v>0.21396054628224584</v>
      </c>
    </row>
    <row r="95" spans="2:7" ht="14.5" customHeight="1" x14ac:dyDescent="0.3">
      <c r="B95" s="34" t="s">
        <v>86</v>
      </c>
      <c r="C95" s="35"/>
      <c r="D95" s="297">
        <v>0</v>
      </c>
      <c r="E95" s="297">
        <v>4.6296296296296294E-3</v>
      </c>
      <c r="F95" s="297">
        <v>4.5731707317073168E-3</v>
      </c>
      <c r="G95" s="35">
        <v>3.0349013657056147E-3</v>
      </c>
    </row>
    <row r="96" spans="2:7" ht="14.5" customHeight="1" x14ac:dyDescent="0.3">
      <c r="B96" s="62" t="s">
        <v>54</v>
      </c>
      <c r="C96" s="31"/>
      <c r="D96" s="288"/>
      <c r="E96" s="288"/>
      <c r="F96" s="288"/>
      <c r="G96" s="31"/>
    </row>
    <row r="97" spans="2:7" ht="14.5" customHeight="1" x14ac:dyDescent="0.3">
      <c r="B97" s="21" t="s">
        <v>85</v>
      </c>
      <c r="C97" s="33"/>
      <c r="D97" s="296">
        <v>0.04</v>
      </c>
      <c r="E97" s="296">
        <v>2.6004728132387706E-2</v>
      </c>
      <c r="F97" s="296">
        <v>2.8368794326241099E-2</v>
      </c>
      <c r="G97" s="33">
        <v>5.588822355289421E-2</v>
      </c>
    </row>
    <row r="98" spans="2:7" ht="14.5" customHeight="1" x14ac:dyDescent="0.3">
      <c r="B98" s="34" t="s">
        <v>86</v>
      </c>
      <c r="C98" s="35"/>
      <c r="D98" s="297">
        <v>0.1</v>
      </c>
      <c r="E98" s="297">
        <v>0.10401891252955082</v>
      </c>
      <c r="F98" s="297">
        <v>9.2198581560283682E-2</v>
      </c>
      <c r="G98" s="35">
        <v>7.7844311377245512E-2</v>
      </c>
    </row>
    <row r="99" spans="2:7" ht="14.5" customHeight="1" x14ac:dyDescent="0.3">
      <c r="B99" s="62" t="s">
        <v>55</v>
      </c>
      <c r="C99" s="31"/>
      <c r="D99" s="288"/>
      <c r="E99" s="288"/>
      <c r="F99" s="288"/>
      <c r="G99" s="31"/>
    </row>
    <row r="100" spans="2:7" ht="14.5" customHeight="1" x14ac:dyDescent="0.3">
      <c r="B100" s="21" t="s">
        <v>85</v>
      </c>
      <c r="C100" s="33"/>
      <c r="D100" s="296">
        <v>6.8000000000000005E-2</v>
      </c>
      <c r="E100" s="296">
        <v>4.1152263374485597E-2</v>
      </c>
      <c r="F100" s="296">
        <v>6.3197026022304828E-2</v>
      </c>
      <c r="G100" s="33">
        <v>9.5070422535211266E-2</v>
      </c>
    </row>
    <row r="101" spans="2:7" ht="14.5" customHeight="1" x14ac:dyDescent="0.3">
      <c r="B101" s="34" t="s">
        <v>86</v>
      </c>
      <c r="C101" s="35"/>
      <c r="D101" s="297">
        <v>3.4000000000000002E-2</v>
      </c>
      <c r="E101" s="297">
        <v>3.7037037037037035E-2</v>
      </c>
      <c r="F101" s="297">
        <v>4.8327137546468404E-2</v>
      </c>
      <c r="G101" s="35">
        <v>4.5774647887323945E-2</v>
      </c>
    </row>
    <row r="102" spans="2:7" ht="14.5" customHeight="1" x14ac:dyDescent="0.3">
      <c r="B102" s="62" t="s">
        <v>88</v>
      </c>
      <c r="C102" s="31"/>
      <c r="D102" s="288"/>
      <c r="E102" s="288"/>
      <c r="F102" s="288"/>
      <c r="G102" s="31"/>
    </row>
    <row r="103" spans="2:7" ht="14.5" customHeight="1" x14ac:dyDescent="0.3">
      <c r="B103" s="21" t="s">
        <v>85</v>
      </c>
      <c r="C103" s="33"/>
      <c r="D103" s="296">
        <v>0.14399999999999999</v>
      </c>
      <c r="E103" s="296">
        <v>0.1</v>
      </c>
      <c r="F103" s="296">
        <v>8.727272727272728E-2</v>
      </c>
      <c r="G103" s="33">
        <v>9.166666666666666E-2</v>
      </c>
    </row>
    <row r="104" spans="2:7" ht="14.5" customHeight="1" x14ac:dyDescent="0.3">
      <c r="B104" s="34" t="s">
        <v>86</v>
      </c>
      <c r="C104" s="35"/>
      <c r="D104" s="297">
        <v>7.0000000000000001E-3</v>
      </c>
      <c r="E104" s="297">
        <v>4.0000000000000001E-3</v>
      </c>
      <c r="F104" s="297">
        <v>3.6363636363636364E-3</v>
      </c>
      <c r="G104" s="35">
        <v>8.3333333333333332E-3</v>
      </c>
    </row>
    <row r="105" spans="2:7" ht="14.5" customHeight="1" x14ac:dyDescent="0.3">
      <c r="B105" s="62" t="s">
        <v>57</v>
      </c>
      <c r="C105" s="31"/>
      <c r="D105" s="288"/>
      <c r="E105" s="288"/>
      <c r="F105" s="288"/>
      <c r="G105" s="31"/>
    </row>
    <row r="106" spans="2:7" ht="14.5" customHeight="1" x14ac:dyDescent="0.3">
      <c r="B106" s="21" t="s">
        <v>85</v>
      </c>
      <c r="C106" s="33"/>
      <c r="D106" s="296">
        <v>2.8000000000000001E-2</v>
      </c>
      <c r="E106" s="296">
        <v>2.8169014084507043E-2</v>
      </c>
      <c r="F106" s="296">
        <v>2.1052631578947368E-2</v>
      </c>
      <c r="G106" s="33">
        <v>1.6949152542372881E-2</v>
      </c>
    </row>
    <row r="107" spans="2:7" ht="14.5" customHeight="1" x14ac:dyDescent="0.3">
      <c r="B107" s="34" t="s">
        <v>86</v>
      </c>
      <c r="C107" s="35"/>
      <c r="D107" s="297">
        <v>0.10100000000000001</v>
      </c>
      <c r="E107" s="297">
        <v>0.107981220657277</v>
      </c>
      <c r="F107" s="297">
        <v>0.12631578947368421</v>
      </c>
      <c r="G107" s="35">
        <v>0.10169491525423729</v>
      </c>
    </row>
    <row r="108" spans="2:7" ht="14.5" customHeight="1" x14ac:dyDescent="0.3">
      <c r="B108" s="62" t="s">
        <v>87</v>
      </c>
      <c r="C108" s="31"/>
      <c r="D108" s="288"/>
      <c r="E108" s="288"/>
      <c r="F108" s="288"/>
      <c r="G108" s="31"/>
    </row>
    <row r="109" spans="2:7" ht="14.5" customHeight="1" x14ac:dyDescent="0.3">
      <c r="B109" s="21" t="s">
        <v>85</v>
      </c>
      <c r="C109" s="33"/>
      <c r="D109" s="293" t="s">
        <v>11</v>
      </c>
      <c r="E109" s="296">
        <v>4.2253521126760563E-2</v>
      </c>
      <c r="F109" s="296">
        <v>3.5971223021582732E-2</v>
      </c>
      <c r="G109" s="33">
        <v>9.8484848484848481E-2</v>
      </c>
    </row>
    <row r="110" spans="2:7" ht="14.5" customHeight="1" x14ac:dyDescent="0.3">
      <c r="B110" s="34" t="s">
        <v>86</v>
      </c>
      <c r="C110" s="35"/>
      <c r="D110" s="293" t="s">
        <v>11</v>
      </c>
      <c r="E110" s="297">
        <v>5.6338028169014086E-2</v>
      </c>
      <c r="F110" s="297">
        <v>6.4748201438848921E-2</v>
      </c>
      <c r="G110" s="35">
        <v>7.575757575757576E-2</v>
      </c>
    </row>
    <row r="111" spans="2:7" ht="14.5" customHeight="1" x14ac:dyDescent="0.3">
      <c r="B111" s="62" t="s">
        <v>59</v>
      </c>
      <c r="C111" s="31"/>
      <c r="D111" s="288"/>
      <c r="E111" s="288"/>
      <c r="F111" s="288"/>
      <c r="G111" s="31"/>
    </row>
    <row r="112" spans="2:7" ht="14.5" customHeight="1" x14ac:dyDescent="0.3">
      <c r="B112" s="21" t="s">
        <v>85</v>
      </c>
      <c r="C112" s="33"/>
      <c r="D112" s="296">
        <v>6.2E-2</v>
      </c>
      <c r="E112" s="296">
        <v>2.3809523809523808E-2</v>
      </c>
      <c r="F112" s="296">
        <v>4.5871559633027525E-2</v>
      </c>
      <c r="G112" s="33">
        <v>2.7777777777777776E-2</v>
      </c>
    </row>
    <row r="113" spans="2:8" ht="14.5" customHeight="1" x14ac:dyDescent="0.3">
      <c r="B113" s="34" t="s">
        <v>86</v>
      </c>
      <c r="C113" s="35"/>
      <c r="D113" s="297">
        <v>1.6E-2</v>
      </c>
      <c r="E113" s="297">
        <v>2.3809523809523808E-2</v>
      </c>
      <c r="F113" s="297">
        <v>2.7522935779816515E-2</v>
      </c>
      <c r="G113" s="35">
        <v>8.3333333333333329E-2</v>
      </c>
    </row>
    <row r="114" spans="2:8" x14ac:dyDescent="0.3">
      <c r="B114" s="449" t="s">
        <v>95</v>
      </c>
      <c r="C114" s="449"/>
      <c r="D114" s="449"/>
      <c r="E114" s="449"/>
      <c r="F114" s="449"/>
    </row>
    <row r="115" spans="2:8" ht="40" customHeight="1" x14ac:dyDescent="0.3">
      <c r="B115" s="8" t="s">
        <v>89</v>
      </c>
      <c r="C115" s="17"/>
      <c r="D115" s="17"/>
      <c r="E115" s="17"/>
      <c r="F115" s="17"/>
      <c r="G115" s="17"/>
    </row>
    <row r="116" spans="2:8" ht="25.5" customHeight="1" x14ac:dyDescent="0.3">
      <c r="B116" s="9" t="s">
        <v>70</v>
      </c>
      <c r="C116" s="18">
        <v>2018</v>
      </c>
      <c r="D116" s="18">
        <v>2019</v>
      </c>
      <c r="E116" s="18">
        <v>2020</v>
      </c>
      <c r="F116" s="18">
        <v>2021</v>
      </c>
      <c r="G116" s="18">
        <v>2022</v>
      </c>
    </row>
    <row r="117" spans="2:8" ht="14.5" customHeight="1" x14ac:dyDescent="0.3">
      <c r="B117" s="42" t="s">
        <v>90</v>
      </c>
      <c r="C117" s="24">
        <v>4919</v>
      </c>
      <c r="D117" s="283">
        <v>5186</v>
      </c>
      <c r="E117" s="283">
        <v>5491</v>
      </c>
      <c r="F117" s="283">
        <v>5929</v>
      </c>
      <c r="G117" s="24">
        <v>5988</v>
      </c>
      <c r="H117" s="1">
        <v>5929</v>
      </c>
    </row>
    <row r="118" spans="2:8" ht="23" x14ac:dyDescent="0.3">
      <c r="B118" s="42" t="s">
        <v>91</v>
      </c>
      <c r="C118" s="53" t="s">
        <v>33</v>
      </c>
      <c r="D118" s="296">
        <v>0.27150000000000002</v>
      </c>
      <c r="E118" s="296">
        <v>0.29299999999999998</v>
      </c>
      <c r="F118" s="296">
        <v>0.30199999999999999</v>
      </c>
      <c r="G118" s="33">
        <v>0.30211907164480323</v>
      </c>
      <c r="H118" s="1">
        <v>0.30199999999999999</v>
      </c>
    </row>
    <row r="119" spans="2:8" ht="14.5" customHeight="1" x14ac:dyDescent="0.3">
      <c r="B119" s="42" t="s">
        <v>92</v>
      </c>
      <c r="C119" s="24">
        <v>1499</v>
      </c>
      <c r="D119" s="283">
        <v>1680</v>
      </c>
      <c r="E119" s="283">
        <v>1883</v>
      </c>
      <c r="F119" s="283">
        <v>2082</v>
      </c>
      <c r="G119" s="24">
        <v>2178</v>
      </c>
      <c r="H119" s="1">
        <v>2082</v>
      </c>
    </row>
    <row r="120" spans="2:8" ht="23" x14ac:dyDescent="0.3">
      <c r="B120" s="43" t="s">
        <v>93</v>
      </c>
      <c r="C120" s="49" t="s">
        <v>24</v>
      </c>
      <c r="D120" s="297">
        <v>8.7900000000000006E-2</v>
      </c>
      <c r="E120" s="295">
        <v>0.10100000000000001</v>
      </c>
      <c r="F120" s="295" t="s">
        <v>34</v>
      </c>
      <c r="G120" s="35">
        <v>0.10988900100908174</v>
      </c>
      <c r="H120" s="1" t="s">
        <v>34</v>
      </c>
    </row>
  </sheetData>
  <mergeCells count="4">
    <mergeCell ref="B55:F55"/>
    <mergeCell ref="B48:F48"/>
    <mergeCell ref="B114:F114"/>
    <mergeCell ref="B27:F27"/>
  </mergeCells>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J69"/>
  <sheetViews>
    <sheetView topLeftCell="B1" zoomScale="92" zoomScaleNormal="70" workbookViewId="0">
      <selection activeCell="D2" sqref="D2"/>
    </sheetView>
  </sheetViews>
  <sheetFormatPr baseColWidth="10" defaultColWidth="11.453125" defaultRowHeight="13" x14ac:dyDescent="0.3"/>
  <cols>
    <col min="1" max="1" width="9.54296875" style="1" hidden="1" customWidth="1"/>
    <col min="2" max="2" width="49.54296875" style="6" customWidth="1"/>
    <col min="3" max="3" width="16.7265625" style="7" hidden="1" customWidth="1"/>
    <col min="4" max="7" width="16.7265625" style="7" customWidth="1"/>
    <col min="8" max="8" width="11.453125" style="1" customWidth="1"/>
    <col min="9" max="9" width="12.54296875" style="1" bestFit="1" customWidth="1"/>
    <col min="10" max="16384" width="11.453125" style="1"/>
  </cols>
  <sheetData>
    <row r="2" spans="2:10" x14ac:dyDescent="0.3">
      <c r="J2" s="21"/>
    </row>
    <row r="3" spans="2:10" x14ac:dyDescent="0.3">
      <c r="J3" s="21"/>
    </row>
    <row r="4" spans="2:10" x14ac:dyDescent="0.3">
      <c r="J4" s="21"/>
    </row>
    <row r="5" spans="2:10" s="81" customFormat="1" ht="33.65" customHeight="1" x14ac:dyDescent="0.3">
      <c r="B5" s="79"/>
      <c r="C5" s="80"/>
      <c r="D5" s="80"/>
      <c r="E5" s="80"/>
      <c r="F5" s="80"/>
      <c r="G5" s="80"/>
      <c r="J5" s="82"/>
    </row>
    <row r="6" spans="2:10" ht="40" customHeight="1" x14ac:dyDescent="0.3">
      <c r="B6" s="8" t="s">
        <v>124</v>
      </c>
      <c r="C6" s="17"/>
      <c r="D6" s="17"/>
      <c r="E6" s="17"/>
      <c r="F6" s="17"/>
      <c r="G6" s="17"/>
      <c r="J6" s="21"/>
    </row>
    <row r="7" spans="2:10" ht="25.5" customHeight="1" x14ac:dyDescent="0.3">
      <c r="B7" s="9" t="s">
        <v>70</v>
      </c>
      <c r="C7" s="18">
        <v>2018</v>
      </c>
      <c r="D7" s="18">
        <v>2019</v>
      </c>
      <c r="E7" s="18">
        <v>2020</v>
      </c>
      <c r="F7" s="18">
        <v>2021</v>
      </c>
      <c r="G7" s="18">
        <v>2022</v>
      </c>
      <c r="I7" s="71"/>
      <c r="J7" s="21"/>
    </row>
    <row r="8" spans="2:10" x14ac:dyDescent="0.3">
      <c r="B8" s="12" t="s">
        <v>64</v>
      </c>
      <c r="C8" s="44" t="s">
        <v>35</v>
      </c>
      <c r="D8" s="298" t="s">
        <v>94</v>
      </c>
      <c r="E8" s="298" t="s">
        <v>94</v>
      </c>
      <c r="F8" s="298" t="s">
        <v>94</v>
      </c>
      <c r="G8" s="39">
        <v>33</v>
      </c>
      <c r="J8" s="21"/>
    </row>
    <row r="9" spans="2:10" x14ac:dyDescent="0.3">
      <c r="B9" s="10" t="s">
        <v>71</v>
      </c>
      <c r="C9" s="45" t="s">
        <v>35</v>
      </c>
      <c r="D9" s="293" t="s">
        <v>94</v>
      </c>
      <c r="E9" s="293" t="s">
        <v>94</v>
      </c>
      <c r="F9" s="293" t="s">
        <v>94</v>
      </c>
      <c r="G9" s="40">
        <v>33</v>
      </c>
      <c r="J9" s="21"/>
    </row>
    <row r="10" spans="2:10" x14ac:dyDescent="0.3">
      <c r="B10" s="36" t="s">
        <v>72</v>
      </c>
      <c r="C10" s="46" t="s">
        <v>35</v>
      </c>
      <c r="D10" s="299" t="s">
        <v>94</v>
      </c>
      <c r="E10" s="299" t="s">
        <v>94</v>
      </c>
      <c r="F10" s="299" t="s">
        <v>94</v>
      </c>
      <c r="G10" s="41">
        <v>33</v>
      </c>
    </row>
    <row r="11" spans="2:10" x14ac:dyDescent="0.3">
      <c r="B11" s="449" t="s">
        <v>95</v>
      </c>
      <c r="C11" s="449"/>
      <c r="D11" s="449"/>
      <c r="E11" s="449"/>
      <c r="F11" s="449"/>
    </row>
    <row r="12" spans="2:10" ht="40" customHeight="1" x14ac:dyDescent="0.3">
      <c r="B12" s="8" t="s">
        <v>125</v>
      </c>
      <c r="C12" s="17"/>
      <c r="D12" s="17"/>
      <c r="E12" s="17"/>
      <c r="F12" s="17"/>
      <c r="G12" s="17"/>
      <c r="J12" s="21"/>
    </row>
    <row r="13" spans="2:10" ht="25.5" customHeight="1" x14ac:dyDescent="0.3">
      <c r="B13" s="9" t="s">
        <v>70</v>
      </c>
      <c r="C13" s="18">
        <v>2018</v>
      </c>
      <c r="D13" s="18">
        <v>2019</v>
      </c>
      <c r="E13" s="18">
        <v>2020</v>
      </c>
      <c r="F13" s="18">
        <v>2021</v>
      </c>
      <c r="G13" s="18">
        <v>2022</v>
      </c>
      <c r="I13" s="71"/>
      <c r="J13" s="21"/>
    </row>
    <row r="14" spans="2:10" x14ac:dyDescent="0.3">
      <c r="B14" s="12" t="s">
        <v>64</v>
      </c>
      <c r="C14" s="44" t="s">
        <v>35</v>
      </c>
      <c r="D14" s="298" t="s">
        <v>94</v>
      </c>
      <c r="E14" s="298" t="s">
        <v>94</v>
      </c>
      <c r="F14" s="298" t="s">
        <v>94</v>
      </c>
      <c r="G14" s="86">
        <v>0.35</v>
      </c>
      <c r="J14" s="21"/>
    </row>
    <row r="15" spans="2:10" x14ac:dyDescent="0.3">
      <c r="B15" s="10" t="s">
        <v>71</v>
      </c>
      <c r="C15" s="45" t="s">
        <v>35</v>
      </c>
      <c r="D15" s="293" t="s">
        <v>94</v>
      </c>
      <c r="E15" s="293" t="s">
        <v>94</v>
      </c>
      <c r="F15" s="293" t="s">
        <v>94</v>
      </c>
      <c r="G15" s="87">
        <v>0.39</v>
      </c>
      <c r="J15" s="21"/>
    </row>
    <row r="16" spans="2:10" x14ac:dyDescent="0.3">
      <c r="B16" s="36" t="s">
        <v>72</v>
      </c>
      <c r="C16" s="46" t="s">
        <v>35</v>
      </c>
      <c r="D16" s="299" t="s">
        <v>94</v>
      </c>
      <c r="E16" s="299" t="s">
        <v>94</v>
      </c>
      <c r="F16" s="299" t="s">
        <v>94</v>
      </c>
      <c r="G16" s="88">
        <v>0.33</v>
      </c>
    </row>
    <row r="17" spans="2:10" ht="12.75" customHeight="1" x14ac:dyDescent="0.3">
      <c r="B17" s="449" t="s">
        <v>95</v>
      </c>
      <c r="C17" s="449"/>
      <c r="D17" s="449"/>
      <c r="E17" s="449"/>
      <c r="F17" s="449"/>
      <c r="G17" s="51"/>
    </row>
    <row r="18" spans="2:10" ht="12.75" customHeight="1" x14ac:dyDescent="0.3">
      <c r="B18" s="51"/>
      <c r="C18" s="72"/>
      <c r="D18" s="1"/>
      <c r="E18" s="1"/>
      <c r="F18" s="1"/>
      <c r="G18" s="51"/>
    </row>
    <row r="19" spans="2:10" ht="40" customHeight="1" x14ac:dyDescent="0.3">
      <c r="B19" s="8" t="s">
        <v>126</v>
      </c>
      <c r="C19" s="17"/>
      <c r="D19" s="17"/>
      <c r="E19" s="17"/>
      <c r="F19" s="17"/>
      <c r="G19" s="17"/>
      <c r="J19" s="21"/>
    </row>
    <row r="20" spans="2:10" ht="25.5" customHeight="1" x14ac:dyDescent="0.3">
      <c r="B20" s="9" t="s">
        <v>43</v>
      </c>
      <c r="C20" s="18">
        <v>2018</v>
      </c>
      <c r="D20" s="18">
        <v>2019</v>
      </c>
      <c r="E20" s="18">
        <v>2020</v>
      </c>
      <c r="F20" s="18">
        <v>2021</v>
      </c>
      <c r="G20" s="18">
        <v>2022</v>
      </c>
    </row>
    <row r="21" spans="2:10" x14ac:dyDescent="0.3">
      <c r="B21" s="12" t="s">
        <v>64</v>
      </c>
      <c r="C21" s="23">
        <v>1244583</v>
      </c>
      <c r="D21" s="282">
        <v>1263354</v>
      </c>
      <c r="E21" s="282">
        <v>1207065</v>
      </c>
      <c r="F21" s="282">
        <v>1219922</v>
      </c>
      <c r="G21" s="23">
        <v>1537505</v>
      </c>
    </row>
    <row r="22" spans="2:10" x14ac:dyDescent="0.3">
      <c r="B22" s="10" t="s">
        <v>2</v>
      </c>
      <c r="C22" s="24">
        <v>596557</v>
      </c>
      <c r="D22" s="283">
        <v>619219</v>
      </c>
      <c r="E22" s="283">
        <v>559853</v>
      </c>
      <c r="F22" s="283">
        <v>573169</v>
      </c>
      <c r="G22" s="24">
        <v>603144</v>
      </c>
    </row>
    <row r="23" spans="2:10" x14ac:dyDescent="0.3">
      <c r="B23" s="10" t="s">
        <v>44</v>
      </c>
      <c r="C23" s="23">
        <f>SUM(C24:C38)</f>
        <v>488749</v>
      </c>
      <c r="D23" s="282">
        <f t="shared" ref="D23:E23" si="0">D21-D22</f>
        <v>644135</v>
      </c>
      <c r="E23" s="282">
        <f t="shared" si="0"/>
        <v>647212</v>
      </c>
      <c r="F23" s="282">
        <f>F21-F22</f>
        <v>646753</v>
      </c>
      <c r="G23" s="23">
        <v>934361</v>
      </c>
    </row>
    <row r="24" spans="2:10" x14ac:dyDescent="0.3">
      <c r="B24" s="21" t="s">
        <v>45</v>
      </c>
      <c r="C24" s="24"/>
      <c r="D24" s="283">
        <v>83117</v>
      </c>
      <c r="E24" s="283">
        <v>79571</v>
      </c>
      <c r="F24" s="283">
        <v>53163</v>
      </c>
      <c r="G24" s="24">
        <v>67042</v>
      </c>
    </row>
    <row r="25" spans="2:10" x14ac:dyDescent="0.3">
      <c r="B25" s="21" t="s">
        <v>46</v>
      </c>
      <c r="C25" s="24">
        <v>180105</v>
      </c>
      <c r="D25" s="283">
        <v>115630</v>
      </c>
      <c r="E25" s="283">
        <v>209113</v>
      </c>
      <c r="F25" s="283">
        <v>192772</v>
      </c>
      <c r="G25" s="24">
        <v>291221</v>
      </c>
    </row>
    <row r="26" spans="2:10" x14ac:dyDescent="0.3">
      <c r="B26" s="21" t="s">
        <v>47</v>
      </c>
      <c r="C26" s="24">
        <v>136201</v>
      </c>
      <c r="D26" s="283">
        <v>94114</v>
      </c>
      <c r="E26" s="283">
        <v>88485</v>
      </c>
      <c r="F26" s="283">
        <v>99616</v>
      </c>
      <c r="G26" s="24">
        <v>132855</v>
      </c>
    </row>
    <row r="27" spans="2:10" x14ac:dyDescent="0.3">
      <c r="B27" s="21" t="s">
        <v>48</v>
      </c>
      <c r="C27" s="24">
        <v>36972</v>
      </c>
      <c r="D27" s="283">
        <v>103282</v>
      </c>
      <c r="E27" s="283">
        <v>54524</v>
      </c>
      <c r="F27" s="283">
        <v>57132</v>
      </c>
      <c r="G27" s="24">
        <v>79060</v>
      </c>
    </row>
    <row r="28" spans="2:10" x14ac:dyDescent="0.3">
      <c r="B28" s="21" t="s">
        <v>49</v>
      </c>
      <c r="C28" s="24">
        <v>115820</v>
      </c>
      <c r="D28" s="283">
        <v>140874</v>
      </c>
      <c r="E28" s="283">
        <v>123006</v>
      </c>
      <c r="F28" s="283">
        <v>114997</v>
      </c>
      <c r="G28" s="24">
        <v>217056</v>
      </c>
    </row>
    <row r="29" spans="2:10" x14ac:dyDescent="0.3">
      <c r="B29" s="21" t="s">
        <v>51</v>
      </c>
      <c r="C29" s="24"/>
      <c r="D29" s="283">
        <v>10308</v>
      </c>
      <c r="E29" s="283">
        <v>6525</v>
      </c>
      <c r="F29" s="283">
        <v>19865</v>
      </c>
      <c r="G29" s="24">
        <v>39565</v>
      </c>
    </row>
    <row r="30" spans="2:10" x14ac:dyDescent="0.3">
      <c r="B30" s="21" t="s">
        <v>50</v>
      </c>
      <c r="C30" s="24"/>
      <c r="D30" s="283">
        <v>1169</v>
      </c>
      <c r="E30" s="283">
        <v>18739</v>
      </c>
      <c r="F30" s="283">
        <v>26597</v>
      </c>
      <c r="G30" s="24">
        <v>30377</v>
      </c>
    </row>
    <row r="31" spans="2:10" x14ac:dyDescent="0.3">
      <c r="B31" s="21" t="s">
        <v>52</v>
      </c>
      <c r="C31" s="24"/>
      <c r="D31" s="283">
        <v>10476</v>
      </c>
      <c r="E31" s="283">
        <v>13755</v>
      </c>
      <c r="F31" s="283">
        <v>13043</v>
      </c>
      <c r="G31" s="24">
        <v>14668</v>
      </c>
    </row>
    <row r="32" spans="2:10" x14ac:dyDescent="0.3">
      <c r="B32" s="21" t="s">
        <v>53</v>
      </c>
      <c r="C32" s="24"/>
      <c r="D32" s="283">
        <v>59743</v>
      </c>
      <c r="E32" s="300">
        <v>11687</v>
      </c>
      <c r="F32" s="283">
        <v>20060</v>
      </c>
      <c r="G32" s="24">
        <v>24181</v>
      </c>
    </row>
    <row r="33" spans="2:7" x14ac:dyDescent="0.3">
      <c r="B33" s="21" t="s">
        <v>54</v>
      </c>
      <c r="C33" s="24"/>
      <c r="D33" s="283">
        <v>450</v>
      </c>
      <c r="E33" s="300">
        <v>10257</v>
      </c>
      <c r="F33" s="283">
        <v>13078</v>
      </c>
      <c r="G33" s="24">
        <v>1764</v>
      </c>
    </row>
    <row r="34" spans="2:7" x14ac:dyDescent="0.3">
      <c r="B34" s="21" t="s">
        <v>55</v>
      </c>
      <c r="C34" s="24"/>
      <c r="D34" s="283">
        <v>3766</v>
      </c>
      <c r="E34" s="300">
        <v>3423</v>
      </c>
      <c r="F34" s="283">
        <v>5406</v>
      </c>
      <c r="G34" s="24">
        <v>5810</v>
      </c>
    </row>
    <row r="35" spans="2:7" x14ac:dyDescent="0.3">
      <c r="B35" s="21" t="s">
        <v>56</v>
      </c>
      <c r="C35" s="24">
        <v>19651</v>
      </c>
      <c r="D35" s="283">
        <v>14723</v>
      </c>
      <c r="E35" s="300">
        <v>17187</v>
      </c>
      <c r="F35" s="283">
        <v>11810</v>
      </c>
      <c r="G35" s="24">
        <v>11111</v>
      </c>
    </row>
    <row r="36" spans="2:7" x14ac:dyDescent="0.3">
      <c r="B36" s="21" t="s">
        <v>57</v>
      </c>
      <c r="C36" s="24"/>
      <c r="D36" s="283">
        <v>2849</v>
      </c>
      <c r="E36" s="301">
        <v>741</v>
      </c>
      <c r="F36" s="283">
        <v>3632</v>
      </c>
      <c r="G36" s="24">
        <v>5790</v>
      </c>
    </row>
    <row r="37" spans="2:7" x14ac:dyDescent="0.3">
      <c r="B37" s="21" t="s">
        <v>87</v>
      </c>
      <c r="C37" s="24"/>
      <c r="D37" s="283" t="s">
        <v>11</v>
      </c>
      <c r="E37" s="302" t="s">
        <v>11</v>
      </c>
      <c r="F37" s="283">
        <v>6177</v>
      </c>
      <c r="G37" s="24">
        <v>4416</v>
      </c>
    </row>
    <row r="38" spans="2:7" x14ac:dyDescent="0.3">
      <c r="B38" s="34" t="s">
        <v>59</v>
      </c>
      <c r="C38" s="38"/>
      <c r="D38" s="285">
        <v>99</v>
      </c>
      <c r="E38" s="303">
        <v>129</v>
      </c>
      <c r="F38" s="285">
        <v>180</v>
      </c>
      <c r="G38" s="38">
        <v>161</v>
      </c>
    </row>
    <row r="39" spans="2:7" x14ac:dyDescent="0.3">
      <c r="B39" s="449" t="s">
        <v>95</v>
      </c>
      <c r="C39" s="449"/>
      <c r="D39" s="449"/>
      <c r="E39" s="449"/>
      <c r="F39" s="449"/>
    </row>
    <row r="40" spans="2:7" ht="39.75" customHeight="1" x14ac:dyDescent="0.3">
      <c r="B40" s="8" t="s">
        <v>123</v>
      </c>
      <c r="C40" s="17"/>
      <c r="D40" s="17"/>
      <c r="E40" s="17"/>
      <c r="F40" s="17"/>
      <c r="G40" s="17"/>
    </row>
    <row r="41" spans="2:7" ht="25.5" customHeight="1" x14ac:dyDescent="0.3">
      <c r="B41" s="9" t="s">
        <v>43</v>
      </c>
      <c r="C41" s="18">
        <v>2018</v>
      </c>
      <c r="D41" s="18">
        <v>2019</v>
      </c>
      <c r="E41" s="18">
        <v>2020</v>
      </c>
      <c r="F41" s="18">
        <v>2021</v>
      </c>
      <c r="G41" s="18">
        <v>2022</v>
      </c>
    </row>
    <row r="42" spans="2:7" x14ac:dyDescent="0.3">
      <c r="B42" s="12" t="s">
        <v>64</v>
      </c>
      <c r="C42" s="23"/>
      <c r="D42" s="304">
        <f>4.14143190107751*7</f>
        <v>28.990023307542572</v>
      </c>
      <c r="E42" s="304">
        <v>27.3</v>
      </c>
      <c r="F42" s="305" t="s">
        <v>36</v>
      </c>
      <c r="G42" s="19">
        <v>32.700000000000003</v>
      </c>
    </row>
    <row r="43" spans="2:7" x14ac:dyDescent="0.3">
      <c r="B43" s="10" t="s">
        <v>2</v>
      </c>
      <c r="C43" s="24">
        <f>4.6*7</f>
        <v>32.199999999999996</v>
      </c>
      <c r="D43" s="306">
        <f>4.2*7</f>
        <v>29.400000000000002</v>
      </c>
      <c r="E43" s="306">
        <v>30.099999999999998</v>
      </c>
      <c r="F43" s="283" t="s">
        <v>37</v>
      </c>
      <c r="G43" s="20">
        <v>31.3</v>
      </c>
    </row>
    <row r="44" spans="2:7" x14ac:dyDescent="0.3">
      <c r="B44" s="10" t="s">
        <v>44</v>
      </c>
      <c r="C44" s="23">
        <f>SUM(C45:C59)</f>
        <v>217</v>
      </c>
      <c r="D44" s="304">
        <v>28.4</v>
      </c>
      <c r="E44" s="304">
        <v>24.315129049628652</v>
      </c>
      <c r="F44" s="304" t="s">
        <v>38</v>
      </c>
      <c r="G44" s="19">
        <v>33.6</v>
      </c>
    </row>
    <row r="45" spans="2:7" x14ac:dyDescent="0.3">
      <c r="B45" s="21" t="s">
        <v>45</v>
      </c>
      <c r="C45" s="23"/>
      <c r="D45" s="306">
        <v>13.35656997587955</v>
      </c>
      <c r="E45" s="306">
        <v>12.6</v>
      </c>
      <c r="F45" s="307">
        <v>8.3000000000000007</v>
      </c>
      <c r="G45" s="20">
        <v>9.9</v>
      </c>
    </row>
    <row r="46" spans="2:7" x14ac:dyDescent="0.3">
      <c r="B46" s="21" t="s">
        <v>46</v>
      </c>
      <c r="C46" s="24">
        <f>4.8*7</f>
        <v>33.6</v>
      </c>
      <c r="D46" s="306">
        <f>2.97944893980008*7</f>
        <v>20.856142578600561</v>
      </c>
      <c r="E46" s="306">
        <v>38.5</v>
      </c>
      <c r="F46" s="307">
        <v>37.5</v>
      </c>
      <c r="G46" s="20">
        <v>49.6</v>
      </c>
    </row>
    <row r="47" spans="2:7" x14ac:dyDescent="0.3">
      <c r="B47" s="21" t="s">
        <v>47</v>
      </c>
      <c r="C47" s="24">
        <f>4.9*7</f>
        <v>34.300000000000004</v>
      </c>
      <c r="D47" s="306">
        <f>3.27017267834905*7</f>
        <v>22.891208748443351</v>
      </c>
      <c r="E47" s="306">
        <v>21.7</v>
      </c>
      <c r="F47" s="307">
        <v>25.3</v>
      </c>
      <c r="G47" s="20">
        <v>32.799999999999997</v>
      </c>
    </row>
    <row r="48" spans="2:7" x14ac:dyDescent="0.3">
      <c r="B48" s="21" t="s">
        <v>48</v>
      </c>
      <c r="C48" s="24">
        <f>2*7</f>
        <v>14</v>
      </c>
      <c r="D48" s="306">
        <f>5.47530250619591*7</f>
        <v>38.327117543371372</v>
      </c>
      <c r="E48" s="306">
        <v>17.5</v>
      </c>
      <c r="F48" s="307">
        <v>18.399999999999999</v>
      </c>
      <c r="G48" s="20">
        <v>23.4</v>
      </c>
    </row>
    <row r="49" spans="1:10" x14ac:dyDescent="0.3">
      <c r="B49" s="21" t="s">
        <v>49</v>
      </c>
      <c r="C49" s="24">
        <f>10*7</f>
        <v>70</v>
      </c>
      <c r="D49" s="306">
        <f>11.8019124469905*7</f>
        <v>82.613387128933496</v>
      </c>
      <c r="E49" s="306">
        <v>65.100000000000009</v>
      </c>
      <c r="F49" s="307">
        <v>53.7</v>
      </c>
      <c r="G49" s="20">
        <v>84.8</v>
      </c>
    </row>
    <row r="50" spans="1:10" x14ac:dyDescent="0.3">
      <c r="B50" s="21" t="s">
        <v>51</v>
      </c>
      <c r="C50" s="24"/>
      <c r="D50" s="306">
        <f>1.63250826310813*7</f>
        <v>11.42755784175691</v>
      </c>
      <c r="E50" s="306">
        <f>1*7</f>
        <v>7</v>
      </c>
      <c r="F50" s="307">
        <v>19.899999999999999</v>
      </c>
      <c r="G50" s="20">
        <v>39.299999999999997</v>
      </c>
    </row>
    <row r="51" spans="1:10" x14ac:dyDescent="0.3">
      <c r="B51" s="21" t="s">
        <v>50</v>
      </c>
      <c r="C51" s="24"/>
      <c r="D51" s="306" t="s">
        <v>38</v>
      </c>
      <c r="E51" s="306">
        <f>E30/986.833333333334</f>
        <v>18.989022124641092</v>
      </c>
      <c r="F51" s="306">
        <v>28.774355479103782</v>
      </c>
      <c r="G51" s="20">
        <v>32.1</v>
      </c>
    </row>
    <row r="52" spans="1:10" x14ac:dyDescent="0.3">
      <c r="B52" s="21" t="s">
        <v>52</v>
      </c>
      <c r="C52" s="24"/>
      <c r="D52" s="306">
        <f>2.02040072438193*7</f>
        <v>14.142805070673511</v>
      </c>
      <c r="E52" s="306">
        <f>E31/735.5</f>
        <v>18.701563562202583</v>
      </c>
      <c r="F52" s="307">
        <v>17.899999999999999</v>
      </c>
      <c r="G52" s="20">
        <v>19.3</v>
      </c>
    </row>
    <row r="53" spans="1:10" x14ac:dyDescent="0.3">
      <c r="B53" s="21" t="s">
        <v>53</v>
      </c>
      <c r="C53" s="24"/>
      <c r="D53" s="306">
        <f>14.8489209348336*7</f>
        <v>103.9424465438352</v>
      </c>
      <c r="E53" s="306">
        <f>E32/687.333333333333</f>
        <v>17.003394762366643</v>
      </c>
      <c r="F53" s="307">
        <v>31.3</v>
      </c>
      <c r="G53" s="67">
        <v>37.107342898795366</v>
      </c>
    </row>
    <row r="54" spans="1:10" x14ac:dyDescent="0.3">
      <c r="B54" s="21" t="s">
        <v>54</v>
      </c>
      <c r="C54" s="24"/>
      <c r="D54" s="306" t="s">
        <v>38</v>
      </c>
      <c r="E54" s="306">
        <f>E33/406.666666666667</f>
        <v>25.22213114754096</v>
      </c>
      <c r="F54" s="306">
        <v>30.868364528996622</v>
      </c>
      <c r="G54" s="67">
        <v>3.8647484115971524</v>
      </c>
    </row>
    <row r="55" spans="1:10" x14ac:dyDescent="0.3">
      <c r="B55" s="21" t="s">
        <v>55</v>
      </c>
      <c r="C55" s="24"/>
      <c r="D55" s="306" t="s">
        <v>38</v>
      </c>
      <c r="E55" s="306">
        <f>E34/237.5</f>
        <v>14.412631578947368</v>
      </c>
      <c r="F55" s="307">
        <v>21.6</v>
      </c>
      <c r="G55" s="67">
        <v>21.460892049127423</v>
      </c>
    </row>
    <row r="56" spans="1:10" x14ac:dyDescent="0.3">
      <c r="B56" s="21" t="s">
        <v>56</v>
      </c>
      <c r="C56" s="24">
        <f>9.3*7</f>
        <v>65.100000000000009</v>
      </c>
      <c r="D56" s="306">
        <f>7.14722615973126*7</f>
        <v>50.03058311811882</v>
      </c>
      <c r="E56" s="306">
        <v>58.800000000000004</v>
      </c>
      <c r="F56" s="307">
        <v>43.4</v>
      </c>
      <c r="G56" s="67">
        <v>43.893863576507655</v>
      </c>
    </row>
    <row r="57" spans="1:10" x14ac:dyDescent="0.3">
      <c r="B57" s="21" t="s">
        <v>57</v>
      </c>
      <c r="C57" s="24"/>
      <c r="D57" s="306" t="s">
        <v>38</v>
      </c>
      <c r="E57" s="306">
        <f>E36/229.166666666667</f>
        <v>3.2334545454545407</v>
      </c>
      <c r="F57" s="291">
        <v>18.71</v>
      </c>
      <c r="G57" s="67">
        <v>33.598713849684977</v>
      </c>
    </row>
    <row r="58" spans="1:10" x14ac:dyDescent="0.3">
      <c r="B58" s="21" t="s">
        <v>87</v>
      </c>
      <c r="C58" s="24"/>
      <c r="D58" s="308" t="s">
        <v>11</v>
      </c>
      <c r="E58" s="308" t="s">
        <v>11</v>
      </c>
      <c r="F58" s="291">
        <v>45.01</v>
      </c>
      <c r="G58" s="67">
        <v>33.615833544785502</v>
      </c>
    </row>
    <row r="59" spans="1:10" x14ac:dyDescent="0.3">
      <c r="B59" s="34" t="s">
        <v>59</v>
      </c>
      <c r="C59" s="38"/>
      <c r="D59" s="309" t="s">
        <v>38</v>
      </c>
      <c r="E59" s="309">
        <f>E38/128.083333333333</f>
        <v>1.0071567989590138</v>
      </c>
      <c r="F59" s="292">
        <v>1.51</v>
      </c>
      <c r="G59" s="68">
        <v>1.6592521341829964</v>
      </c>
    </row>
    <row r="60" spans="1:10" x14ac:dyDescent="0.3">
      <c r="B60" s="449" t="s">
        <v>95</v>
      </c>
      <c r="C60" s="449"/>
      <c r="D60" s="449"/>
      <c r="E60" s="449"/>
      <c r="F60" s="449"/>
    </row>
    <row r="61" spans="1:10" s="7" customFormat="1" x14ac:dyDescent="0.3">
      <c r="A61" s="1"/>
      <c r="B61" s="6" t="s">
        <v>2</v>
      </c>
      <c r="H61" s="1"/>
      <c r="I61" s="1"/>
      <c r="J61" s="1"/>
    </row>
    <row r="62" spans="1:10" s="7" customFormat="1" x14ac:dyDescent="0.3">
      <c r="A62" s="1"/>
      <c r="B62" s="6" t="s">
        <v>3</v>
      </c>
      <c r="H62" s="1"/>
      <c r="I62" s="1"/>
      <c r="J62" s="1"/>
    </row>
    <row r="63" spans="1:10" s="7" customFormat="1" x14ac:dyDescent="0.3">
      <c r="A63" s="1"/>
      <c r="B63" s="6" t="s">
        <v>4</v>
      </c>
      <c r="H63" s="1"/>
      <c r="I63" s="1"/>
      <c r="J63" s="1"/>
    </row>
    <row r="64" spans="1:10" s="7" customFormat="1" x14ac:dyDescent="0.3">
      <c r="A64" s="1"/>
      <c r="B64" s="6" t="s">
        <v>5</v>
      </c>
      <c r="H64" s="1"/>
      <c r="I64" s="1"/>
      <c r="J64" s="1"/>
    </row>
    <row r="65" spans="1:10" s="7" customFormat="1" x14ac:dyDescent="0.3">
      <c r="A65" s="1"/>
      <c r="B65" s="6" t="s">
        <v>6</v>
      </c>
      <c r="H65" s="1"/>
      <c r="I65" s="1"/>
      <c r="J65" s="1"/>
    </row>
    <row r="66" spans="1:10" s="7" customFormat="1" x14ac:dyDescent="0.3">
      <c r="A66" s="1"/>
      <c r="B66" s="6" t="s">
        <v>7</v>
      </c>
      <c r="H66" s="1"/>
      <c r="I66" s="1"/>
      <c r="J66" s="1"/>
    </row>
    <row r="67" spans="1:10" s="7" customFormat="1" x14ac:dyDescent="0.3">
      <c r="A67" s="1"/>
      <c r="B67" s="6" t="s">
        <v>8</v>
      </c>
      <c r="H67" s="1"/>
      <c r="I67" s="1"/>
      <c r="J67" s="1"/>
    </row>
    <row r="68" spans="1:10" s="7" customFormat="1" x14ac:dyDescent="0.3">
      <c r="A68" s="1"/>
      <c r="B68" s="6" t="s">
        <v>9</v>
      </c>
      <c r="H68" s="1"/>
      <c r="I68" s="1"/>
      <c r="J68" s="1"/>
    </row>
    <row r="69" spans="1:10" s="7" customFormat="1" x14ac:dyDescent="0.3">
      <c r="A69" s="1"/>
      <c r="B69" s="6" t="s">
        <v>10</v>
      </c>
      <c r="H69" s="1"/>
      <c r="I69" s="1"/>
      <c r="J69" s="1"/>
    </row>
  </sheetData>
  <mergeCells count="4">
    <mergeCell ref="B39:F39"/>
    <mergeCell ref="B60:F60"/>
    <mergeCell ref="B17:F17"/>
    <mergeCell ref="B11:F11"/>
  </mergeCells>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ignoredErrors>
    <ignoredError sqref="F42:F4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5:J52"/>
  <sheetViews>
    <sheetView topLeftCell="B1" zoomScale="77" zoomScaleNormal="100" workbookViewId="0">
      <selection activeCell="D3" sqref="D3"/>
    </sheetView>
  </sheetViews>
  <sheetFormatPr baseColWidth="10" defaultColWidth="11.453125" defaultRowHeight="13" x14ac:dyDescent="0.25"/>
  <cols>
    <col min="1" max="1" width="9.54296875" style="90" hidden="1" customWidth="1"/>
    <col min="2" max="2" width="49.54296875" style="90" customWidth="1"/>
    <col min="3" max="3" width="16.7265625" style="98" hidden="1" customWidth="1"/>
    <col min="4" max="7" width="16.7265625" style="98" customWidth="1"/>
    <col min="8" max="8" width="21.81640625" style="90" customWidth="1"/>
    <col min="9" max="16384" width="11.453125" style="90"/>
  </cols>
  <sheetData>
    <row r="5" spans="2:7" s="93" customFormat="1" ht="24.65" customHeight="1" x14ac:dyDescent="0.25">
      <c r="C5" s="94"/>
      <c r="D5" s="94"/>
      <c r="E5" s="94"/>
      <c r="F5" s="94"/>
      <c r="G5" s="94"/>
    </row>
    <row r="6" spans="2:7" ht="40" customHeight="1" x14ac:dyDescent="0.25">
      <c r="B6" s="451" t="s">
        <v>96</v>
      </c>
      <c r="C6" s="451"/>
      <c r="D6" s="451"/>
      <c r="E6" s="451"/>
      <c r="F6" s="451"/>
      <c r="G6" s="451"/>
    </row>
    <row r="7" spans="2:7" ht="25.5" customHeight="1" x14ac:dyDescent="0.25">
      <c r="B7" s="9" t="s">
        <v>43</v>
      </c>
      <c r="C7" s="78">
        <v>2018</v>
      </c>
      <c r="D7" s="78">
        <v>2019</v>
      </c>
      <c r="E7" s="78">
        <v>2020</v>
      </c>
      <c r="F7" s="78">
        <v>2021</v>
      </c>
      <c r="G7" s="78">
        <v>2022</v>
      </c>
    </row>
    <row r="8" spans="2:7" x14ac:dyDescent="0.25">
      <c r="B8" s="12" t="s">
        <v>64</v>
      </c>
      <c r="C8" s="32">
        <v>6.0999999999999999E-2</v>
      </c>
      <c r="D8" s="286">
        <v>5.8999999999999997E-2</v>
      </c>
      <c r="E8" s="286">
        <v>6.0999999999999999E-2</v>
      </c>
      <c r="F8" s="286">
        <v>6.3940357416949894E-2</v>
      </c>
      <c r="G8" s="65">
        <v>6.045424181696727E-2</v>
      </c>
    </row>
    <row r="9" spans="2:7" x14ac:dyDescent="0.25">
      <c r="B9" s="10" t="s">
        <v>2</v>
      </c>
      <c r="C9" s="33">
        <v>0.06</v>
      </c>
      <c r="D9" s="287">
        <v>5.8999999999999997E-2</v>
      </c>
      <c r="E9" s="287">
        <v>6.3E-2</v>
      </c>
      <c r="F9" s="287">
        <v>6.5795711952799874E-2</v>
      </c>
      <c r="G9" s="57">
        <v>6.5148640101201777E-2</v>
      </c>
    </row>
    <row r="10" spans="2:7" x14ac:dyDescent="0.25">
      <c r="B10" s="10" t="s">
        <v>44</v>
      </c>
      <c r="C10" s="33">
        <v>6.2E-2</v>
      </c>
      <c r="D10" s="287">
        <v>5.8999999999999997E-2</v>
      </c>
      <c r="E10" s="287">
        <v>5.8999999999999997E-2</v>
      </c>
      <c r="F10" s="287">
        <v>6.2617384118398317E-2</v>
      </c>
      <c r="G10" s="57">
        <v>5.7375915940826763E-2</v>
      </c>
    </row>
    <row r="11" spans="2:7" x14ac:dyDescent="0.25">
      <c r="B11" s="21" t="s">
        <v>45</v>
      </c>
      <c r="C11" s="33">
        <v>0.14099999999999999</v>
      </c>
      <c r="D11" s="287">
        <v>0.128</v>
      </c>
      <c r="E11" s="287">
        <v>0.121</v>
      </c>
      <c r="F11" s="287">
        <v>0.13990028705242483</v>
      </c>
      <c r="G11" s="57">
        <v>0.13147860471684791</v>
      </c>
    </row>
    <row r="12" spans="2:7" x14ac:dyDescent="0.25">
      <c r="B12" s="21" t="s">
        <v>46</v>
      </c>
      <c r="C12" s="33">
        <v>2E-3</v>
      </c>
      <c r="D12" s="287">
        <v>1E-3</v>
      </c>
      <c r="E12" s="287">
        <v>0</v>
      </c>
      <c r="F12" s="287">
        <v>5.5514433752775719E-4</v>
      </c>
      <c r="G12" s="57">
        <v>3.2420165342843249E-4</v>
      </c>
    </row>
    <row r="13" spans="2:7" x14ac:dyDescent="0.25">
      <c r="B13" s="21" t="s">
        <v>47</v>
      </c>
      <c r="C13" s="33" t="s">
        <v>39</v>
      </c>
      <c r="D13" s="287">
        <v>6.3E-2</v>
      </c>
      <c r="E13" s="287">
        <v>5.5E-2</v>
      </c>
      <c r="F13" s="287">
        <v>4.9009649568308784E-2</v>
      </c>
      <c r="G13" s="57">
        <v>4.1207474844274075E-2</v>
      </c>
    </row>
    <row r="14" spans="2:7" x14ac:dyDescent="0.25">
      <c r="B14" s="21" t="s">
        <v>48</v>
      </c>
      <c r="C14" s="64" t="s">
        <v>40</v>
      </c>
      <c r="D14" s="287">
        <v>8.7999999999999995E-2</v>
      </c>
      <c r="E14" s="287">
        <v>0.104</v>
      </c>
      <c r="F14" s="287">
        <v>0.10058264336093201</v>
      </c>
      <c r="G14" s="57">
        <v>9.5505617977528087E-2</v>
      </c>
    </row>
    <row r="15" spans="2:7" x14ac:dyDescent="0.25">
      <c r="B15" s="21" t="s">
        <v>49</v>
      </c>
      <c r="C15" s="33"/>
      <c r="D15" s="287">
        <v>6.0000000000000001E-3</v>
      </c>
      <c r="E15" s="287">
        <v>5.5165496489468406E-3</v>
      </c>
      <c r="F15" s="287">
        <v>0</v>
      </c>
      <c r="G15" s="57">
        <v>7.2046109510086453E-3</v>
      </c>
    </row>
    <row r="16" spans="2:7" x14ac:dyDescent="0.25">
      <c r="B16" s="21" t="s">
        <v>51</v>
      </c>
      <c r="C16" s="33"/>
      <c r="D16" s="287">
        <v>3.5000000000000003E-2</v>
      </c>
      <c r="E16" s="287">
        <v>3.3659066232356136E-2</v>
      </c>
      <c r="F16" s="287">
        <v>4.1582150101419899E-2</v>
      </c>
      <c r="G16" s="57">
        <v>3.8338658146964855E-2</v>
      </c>
    </row>
    <row r="17" spans="2:9" x14ac:dyDescent="0.25">
      <c r="B17" s="21" t="s">
        <v>50</v>
      </c>
      <c r="C17" s="33"/>
      <c r="D17" s="287">
        <v>4.2000000000000003E-2</v>
      </c>
      <c r="E17" s="287">
        <v>4.5550847457627115E-2</v>
      </c>
      <c r="F17" s="287">
        <v>4.7200878155872698E-2</v>
      </c>
      <c r="G17" s="57">
        <v>4.7570850202429148E-2</v>
      </c>
    </row>
    <row r="18" spans="2:9" x14ac:dyDescent="0.25">
      <c r="B18" s="21" t="s">
        <v>52</v>
      </c>
      <c r="C18" s="24"/>
      <c r="D18" s="287">
        <v>0.09</v>
      </c>
      <c r="E18" s="287">
        <v>8.2432432432432437E-2</v>
      </c>
      <c r="F18" s="287">
        <v>7.0478723404255303E-2</v>
      </c>
      <c r="G18" s="57">
        <v>6.607369758576874E-2</v>
      </c>
      <c r="H18" s="97"/>
      <c r="I18" s="89"/>
    </row>
    <row r="19" spans="2:9" x14ac:dyDescent="0.25">
      <c r="B19" s="21" t="s">
        <v>53</v>
      </c>
      <c r="C19" s="24"/>
      <c r="D19" s="287">
        <v>8.0000000000000002E-3</v>
      </c>
      <c r="E19" s="287">
        <v>4.6367851622874804E-3</v>
      </c>
      <c r="F19" s="287">
        <v>4.5871559633027499E-3</v>
      </c>
      <c r="G19" s="57">
        <v>3.0395136778115501E-3</v>
      </c>
      <c r="H19" s="97"/>
      <c r="I19" s="89"/>
    </row>
    <row r="20" spans="2:9" x14ac:dyDescent="0.25">
      <c r="B20" s="21" t="s">
        <v>54</v>
      </c>
      <c r="C20" s="24"/>
      <c r="D20" s="287">
        <v>0</v>
      </c>
      <c r="E20" s="287">
        <v>0</v>
      </c>
      <c r="F20" s="287">
        <v>1.43540669856459E-2</v>
      </c>
      <c r="G20" s="57">
        <v>0.01</v>
      </c>
      <c r="H20" s="97"/>
      <c r="I20" s="89"/>
    </row>
    <row r="21" spans="2:9" x14ac:dyDescent="0.25">
      <c r="B21" s="21" t="s">
        <v>55</v>
      </c>
      <c r="C21" s="24"/>
      <c r="D21" s="287">
        <v>7.2999999999999995E-2</v>
      </c>
      <c r="E21" s="287">
        <v>8.7499999999999994E-2</v>
      </c>
      <c r="F21" s="287">
        <v>8.5820895522388099E-2</v>
      </c>
      <c r="G21" s="57">
        <v>9.5744680851063829E-2</v>
      </c>
      <c r="H21" s="97"/>
      <c r="I21" s="89"/>
    </row>
    <row r="22" spans="2:9" x14ac:dyDescent="0.25">
      <c r="B22" s="21" t="s">
        <v>56</v>
      </c>
      <c r="C22" s="33"/>
      <c r="D22" s="287">
        <v>3.0000000000000001E-3</v>
      </c>
      <c r="E22" s="287">
        <v>3.7453183520599251E-3</v>
      </c>
      <c r="F22" s="287">
        <v>3.6363636363636398E-3</v>
      </c>
      <c r="G22" s="57">
        <v>4.1666666666666666E-3</v>
      </c>
    </row>
    <row r="23" spans="2:9" x14ac:dyDescent="0.25">
      <c r="B23" s="21" t="s">
        <v>57</v>
      </c>
      <c r="C23" s="24"/>
      <c r="D23" s="287">
        <v>0.115</v>
      </c>
      <c r="E23" s="287">
        <v>0.11111111111111099</v>
      </c>
      <c r="F23" s="287">
        <v>9.2391304347826095E-2</v>
      </c>
      <c r="G23" s="57">
        <v>0.10169491525423729</v>
      </c>
    </row>
    <row r="24" spans="2:9" x14ac:dyDescent="0.25">
      <c r="B24" s="21" t="s">
        <v>87</v>
      </c>
      <c r="C24" s="24"/>
      <c r="D24" s="293" t="s">
        <v>11</v>
      </c>
      <c r="E24" s="287">
        <v>2.1126760563380281E-2</v>
      </c>
      <c r="F24" s="287">
        <v>2.15827338129496E-2</v>
      </c>
      <c r="G24" s="57">
        <v>7.575757575757576E-3</v>
      </c>
    </row>
    <row r="25" spans="2:9" x14ac:dyDescent="0.25">
      <c r="B25" s="21" t="s">
        <v>59</v>
      </c>
      <c r="C25" s="38"/>
      <c r="D25" s="289">
        <v>1.6E-2</v>
      </c>
      <c r="E25" s="289">
        <v>1.6666666666666666E-2</v>
      </c>
      <c r="F25" s="289">
        <v>3.09278350515464E-2</v>
      </c>
      <c r="G25" s="69">
        <v>0</v>
      </c>
    </row>
    <row r="26" spans="2:9" x14ac:dyDescent="0.25">
      <c r="B26" s="449" t="s">
        <v>95</v>
      </c>
      <c r="C26" s="449"/>
      <c r="D26" s="449"/>
      <c r="E26" s="449"/>
      <c r="F26" s="449"/>
    </row>
    <row r="27" spans="2:9" ht="40" customHeight="1" x14ac:dyDescent="0.25">
      <c r="B27" s="95" t="s">
        <v>101</v>
      </c>
      <c r="C27" s="96"/>
      <c r="D27" s="96"/>
      <c r="E27" s="96"/>
      <c r="F27" s="96"/>
      <c r="G27" s="96"/>
    </row>
    <row r="28" spans="2:9" ht="25.5" customHeight="1" x14ac:dyDescent="0.25">
      <c r="B28" s="9" t="s">
        <v>97</v>
      </c>
      <c r="C28" s="78">
        <v>2018</v>
      </c>
      <c r="D28" s="78">
        <v>2019</v>
      </c>
      <c r="E28" s="78">
        <v>2020</v>
      </c>
      <c r="F28" s="78">
        <v>2021</v>
      </c>
      <c r="G28" s="78">
        <v>2022</v>
      </c>
      <c r="H28" s="89"/>
    </row>
    <row r="29" spans="2:9" x14ac:dyDescent="0.25">
      <c r="B29" s="10" t="s">
        <v>98</v>
      </c>
      <c r="C29" s="58" t="s">
        <v>35</v>
      </c>
      <c r="D29" s="308" t="s">
        <v>94</v>
      </c>
      <c r="E29" s="308" t="s">
        <v>94</v>
      </c>
      <c r="F29" s="287">
        <v>2.7099999999999999E-2</v>
      </c>
      <c r="G29" s="57">
        <v>2.8000000000000001E-2</v>
      </c>
      <c r="H29" s="89"/>
    </row>
    <row r="30" spans="2:9" x14ac:dyDescent="0.25">
      <c r="B30" s="10" t="s">
        <v>99</v>
      </c>
      <c r="C30" s="58" t="s">
        <v>35</v>
      </c>
      <c r="D30" s="308" t="s">
        <v>94</v>
      </c>
      <c r="E30" s="308" t="s">
        <v>94</v>
      </c>
      <c r="F30" s="310">
        <v>0.12</v>
      </c>
      <c r="G30" s="22">
        <v>0.15</v>
      </c>
      <c r="H30" s="89"/>
    </row>
    <row r="31" spans="2:9" x14ac:dyDescent="0.25">
      <c r="B31" s="43" t="s">
        <v>100</v>
      </c>
      <c r="C31" s="59" t="s">
        <v>35</v>
      </c>
      <c r="D31" s="312" t="s">
        <v>94</v>
      </c>
      <c r="E31" s="312" t="s">
        <v>94</v>
      </c>
      <c r="F31" s="313">
        <v>0.21099999999999999</v>
      </c>
      <c r="G31" s="60">
        <v>0.4</v>
      </c>
      <c r="H31" s="89"/>
    </row>
    <row r="32" spans="2:9" ht="12.75" customHeight="1" x14ac:dyDescent="0.25">
      <c r="B32" s="449" t="s">
        <v>95</v>
      </c>
      <c r="C32" s="449"/>
      <c r="D32" s="449"/>
      <c r="E32" s="449"/>
      <c r="F32" s="449"/>
      <c r="G32" s="90"/>
    </row>
    <row r="34" spans="1:10" ht="40" customHeight="1" x14ac:dyDescent="0.25">
      <c r="B34" s="99" t="s">
        <v>102</v>
      </c>
      <c r="C34" s="96"/>
      <c r="D34" s="96"/>
      <c r="E34" s="96"/>
      <c r="F34" s="96"/>
      <c r="G34" s="96"/>
    </row>
    <row r="35" spans="1:10" ht="25.5" customHeight="1" x14ac:dyDescent="0.25">
      <c r="B35" s="9" t="s">
        <v>97</v>
      </c>
      <c r="C35" s="78">
        <v>2018</v>
      </c>
      <c r="D35" s="78">
        <v>2019</v>
      </c>
      <c r="E35" s="78">
        <v>2020</v>
      </c>
      <c r="F35" s="78">
        <v>2021</v>
      </c>
      <c r="G35" s="78">
        <v>2022</v>
      </c>
      <c r="H35" s="89"/>
    </row>
    <row r="36" spans="1:10" x14ac:dyDescent="0.25">
      <c r="B36" s="10" t="s">
        <v>98</v>
      </c>
      <c r="C36" s="57">
        <v>2.5000000000000001E-2</v>
      </c>
      <c r="D36" s="287">
        <v>2.5999999999999999E-2</v>
      </c>
      <c r="E36" s="287">
        <v>2.5000000000000001E-2</v>
      </c>
      <c r="F36" s="287">
        <v>2.7E-2</v>
      </c>
      <c r="G36" s="57">
        <v>3.1E-2</v>
      </c>
      <c r="H36" s="452"/>
      <c r="I36" s="452"/>
      <c r="J36" s="452"/>
    </row>
    <row r="37" spans="1:10" ht="13" customHeight="1" x14ac:dyDescent="0.25">
      <c r="B37" s="10" t="s">
        <v>103</v>
      </c>
      <c r="C37" s="20">
        <v>0</v>
      </c>
      <c r="D37" s="283">
        <v>0</v>
      </c>
      <c r="E37" s="283">
        <v>2</v>
      </c>
      <c r="F37" s="283">
        <v>2</v>
      </c>
      <c r="G37" s="24">
        <v>1</v>
      </c>
      <c r="H37" s="91"/>
      <c r="I37" s="92"/>
      <c r="J37" s="92"/>
    </row>
    <row r="38" spans="1:10" x14ac:dyDescent="0.25">
      <c r="B38" s="10" t="s">
        <v>104</v>
      </c>
      <c r="C38" s="22">
        <v>1.91</v>
      </c>
      <c r="D38" s="310">
        <v>2.4700000000000002</v>
      </c>
      <c r="E38" s="310">
        <v>1.26</v>
      </c>
      <c r="F38" s="310">
        <v>0.89</v>
      </c>
      <c r="G38" s="22">
        <v>1.24</v>
      </c>
      <c r="H38" s="452"/>
      <c r="I38" s="452"/>
      <c r="J38" s="452"/>
    </row>
    <row r="39" spans="1:10" x14ac:dyDescent="0.25">
      <c r="B39" s="43" t="s">
        <v>105</v>
      </c>
      <c r="C39" s="61">
        <v>5.6000000000000001E-2</v>
      </c>
      <c r="D39" s="311">
        <v>2.3E-2</v>
      </c>
      <c r="E39" s="311">
        <v>1.2999999999999999E-2</v>
      </c>
      <c r="F39" s="311">
        <v>1.2999999999999999E-2</v>
      </c>
      <c r="G39" s="61">
        <v>1.7000000000000001E-2</v>
      </c>
      <c r="H39" s="452"/>
      <c r="I39" s="452"/>
      <c r="J39" s="452"/>
    </row>
    <row r="40" spans="1:10" ht="28" customHeight="1" x14ac:dyDescent="0.25">
      <c r="B40" s="450" t="s">
        <v>106</v>
      </c>
      <c r="C40" s="450"/>
      <c r="D40" s="450"/>
      <c r="E40" s="450"/>
      <c r="F40" s="450"/>
      <c r="G40" s="450"/>
    </row>
    <row r="41" spans="1:10" ht="21" customHeight="1" x14ac:dyDescent="0.25">
      <c r="B41" s="450" t="s">
        <v>41</v>
      </c>
      <c r="C41" s="450"/>
      <c r="D41" s="450"/>
      <c r="E41" s="450"/>
      <c r="F41" s="450"/>
      <c r="G41" s="450"/>
    </row>
    <row r="42" spans="1:10" ht="39.65" customHeight="1" x14ac:dyDescent="0.25">
      <c r="B42" s="450" t="s">
        <v>107</v>
      </c>
      <c r="C42" s="450">
        <v>2018</v>
      </c>
      <c r="D42" s="450">
        <v>2019</v>
      </c>
      <c r="E42" s="450">
        <v>2020</v>
      </c>
      <c r="F42" s="450">
        <v>2021</v>
      </c>
      <c r="G42" s="450">
        <v>2021</v>
      </c>
    </row>
    <row r="43" spans="1:10" x14ac:dyDescent="0.25">
      <c r="B43" s="90" t="s">
        <v>1</v>
      </c>
    </row>
    <row r="44" spans="1:10" s="98" customFormat="1" x14ac:dyDescent="0.25">
      <c r="A44" s="90"/>
      <c r="B44" s="90" t="s">
        <v>2</v>
      </c>
      <c r="H44" s="90"/>
    </row>
    <row r="45" spans="1:10" s="98" customFormat="1" x14ac:dyDescent="0.25">
      <c r="A45" s="90"/>
      <c r="B45" s="90" t="s">
        <v>3</v>
      </c>
      <c r="H45" s="90"/>
    </row>
    <row r="46" spans="1:10" s="98" customFormat="1" x14ac:dyDescent="0.25">
      <c r="A46" s="90"/>
      <c r="B46" s="90" t="s">
        <v>4</v>
      </c>
      <c r="H46" s="90"/>
    </row>
    <row r="47" spans="1:10" s="98" customFormat="1" x14ac:dyDescent="0.25">
      <c r="A47" s="90"/>
      <c r="B47" s="90" t="s">
        <v>5</v>
      </c>
      <c r="H47" s="90"/>
    </row>
    <row r="48" spans="1:10" s="98" customFormat="1" x14ac:dyDescent="0.25">
      <c r="A48" s="90"/>
      <c r="B48" s="90" t="s">
        <v>6</v>
      </c>
      <c r="H48" s="90"/>
    </row>
    <row r="49" spans="1:8" s="98" customFormat="1" x14ac:dyDescent="0.25">
      <c r="A49" s="90"/>
      <c r="B49" s="90" t="s">
        <v>7</v>
      </c>
      <c r="H49" s="90"/>
    </row>
    <row r="50" spans="1:8" s="98" customFormat="1" x14ac:dyDescent="0.25">
      <c r="A50" s="90"/>
      <c r="B50" s="90" t="s">
        <v>8</v>
      </c>
      <c r="H50" s="90"/>
    </row>
    <row r="51" spans="1:8" s="98" customFormat="1" x14ac:dyDescent="0.25">
      <c r="A51" s="90"/>
      <c r="B51" s="90" t="s">
        <v>9</v>
      </c>
      <c r="H51" s="90"/>
    </row>
    <row r="52" spans="1:8" s="98" customFormat="1" x14ac:dyDescent="0.25">
      <c r="A52" s="90"/>
      <c r="B52" s="90" t="s">
        <v>10</v>
      </c>
      <c r="H52" s="90"/>
    </row>
  </sheetData>
  <mergeCells count="9">
    <mergeCell ref="B40:G40"/>
    <mergeCell ref="B41:G41"/>
    <mergeCell ref="B42:G42"/>
    <mergeCell ref="B6:G6"/>
    <mergeCell ref="H36:J36"/>
    <mergeCell ref="H38:J38"/>
    <mergeCell ref="H39:J39"/>
    <mergeCell ref="B32:F32"/>
    <mergeCell ref="B26:F26"/>
  </mergeCells>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6:J33"/>
  <sheetViews>
    <sheetView topLeftCell="B1" zoomScale="86" zoomScaleNormal="70" workbookViewId="0">
      <selection activeCell="D2" sqref="D2"/>
    </sheetView>
  </sheetViews>
  <sheetFormatPr baseColWidth="10" defaultColWidth="11.453125" defaultRowHeight="13" x14ac:dyDescent="0.3"/>
  <cols>
    <col min="1" max="1" width="9.54296875" style="1" hidden="1" customWidth="1"/>
    <col min="2" max="2" width="49.54296875" style="6" customWidth="1"/>
    <col min="3" max="3" width="16.7265625" style="7" hidden="1" customWidth="1"/>
    <col min="4" max="7" width="16.7265625" style="7" customWidth="1"/>
    <col min="8" max="8" width="11.453125" style="1"/>
    <col min="9" max="9" width="12.54296875" style="1" bestFit="1" customWidth="1"/>
    <col min="10" max="16384" width="11.453125" style="1"/>
  </cols>
  <sheetData>
    <row r="6" spans="2:7" ht="25.5" customHeight="1" x14ac:dyDescent="0.3">
      <c r="B6" s="9" t="s">
        <v>70</v>
      </c>
      <c r="C6" s="29">
        <v>2018</v>
      </c>
      <c r="D6" s="29">
        <v>2019</v>
      </c>
      <c r="E6" s="29">
        <v>2020</v>
      </c>
      <c r="F6" s="29">
        <v>2021</v>
      </c>
      <c r="G6" s="29">
        <v>2022</v>
      </c>
    </row>
    <row r="7" spans="2:7" x14ac:dyDescent="0.3">
      <c r="B7" s="30" t="s">
        <v>108</v>
      </c>
      <c r="C7" s="56">
        <v>36</v>
      </c>
      <c r="D7" s="314">
        <v>49</v>
      </c>
      <c r="E7" s="314">
        <v>56</v>
      </c>
      <c r="F7" s="314">
        <v>31</v>
      </c>
      <c r="G7" s="56">
        <v>48</v>
      </c>
    </row>
    <row r="8" spans="2:7" x14ac:dyDescent="0.3">
      <c r="B8" s="10" t="s">
        <v>2</v>
      </c>
      <c r="C8" s="54">
        <v>21</v>
      </c>
      <c r="D8" s="315">
        <v>24</v>
      </c>
      <c r="E8" s="315">
        <v>38</v>
      </c>
      <c r="F8" s="315">
        <v>11</v>
      </c>
      <c r="G8" s="54">
        <v>35</v>
      </c>
    </row>
    <row r="9" spans="2:7" x14ac:dyDescent="0.3">
      <c r="B9" s="10" t="s">
        <v>109</v>
      </c>
      <c r="C9" s="54">
        <v>14</v>
      </c>
      <c r="D9" s="315">
        <v>24</v>
      </c>
      <c r="E9" s="315">
        <v>16</v>
      </c>
      <c r="F9" s="315">
        <v>19</v>
      </c>
      <c r="G9" s="54">
        <v>11</v>
      </c>
    </row>
    <row r="10" spans="2:7" x14ac:dyDescent="0.3">
      <c r="B10" s="42" t="s">
        <v>110</v>
      </c>
      <c r="C10" s="54">
        <v>0</v>
      </c>
      <c r="D10" s="315">
        <v>0</v>
      </c>
      <c r="E10" s="315">
        <v>0</v>
      </c>
      <c r="F10" s="315">
        <v>1</v>
      </c>
      <c r="G10" s="54">
        <v>0</v>
      </c>
    </row>
    <row r="11" spans="2:7" x14ac:dyDescent="0.3">
      <c r="B11" s="42" t="s">
        <v>114</v>
      </c>
      <c r="C11" s="54">
        <v>0</v>
      </c>
      <c r="D11" s="315">
        <v>0</v>
      </c>
      <c r="E11" s="315">
        <v>2</v>
      </c>
      <c r="F11" s="315">
        <v>0</v>
      </c>
      <c r="G11" s="54">
        <v>0</v>
      </c>
    </row>
    <row r="12" spans="2:7" x14ac:dyDescent="0.3">
      <c r="B12" s="42" t="s">
        <v>111</v>
      </c>
      <c r="C12" s="54">
        <v>1</v>
      </c>
      <c r="D12" s="315">
        <v>0</v>
      </c>
      <c r="E12" s="315">
        <v>0</v>
      </c>
      <c r="F12" s="315">
        <v>0</v>
      </c>
      <c r="G12" s="54">
        <v>0</v>
      </c>
    </row>
    <row r="13" spans="2:7" x14ac:dyDescent="0.3">
      <c r="B13" s="42" t="s">
        <v>112</v>
      </c>
      <c r="C13" s="54">
        <v>0</v>
      </c>
      <c r="D13" s="315">
        <v>1</v>
      </c>
      <c r="E13" s="315">
        <v>0</v>
      </c>
      <c r="F13" s="315">
        <v>0</v>
      </c>
      <c r="G13" s="54">
        <v>1</v>
      </c>
    </row>
    <row r="14" spans="2:7" x14ac:dyDescent="0.3">
      <c r="B14" s="42" t="s">
        <v>42</v>
      </c>
      <c r="C14" s="54"/>
      <c r="D14" s="315">
        <v>0</v>
      </c>
      <c r="E14" s="315">
        <v>0</v>
      </c>
      <c r="F14" s="315">
        <v>0</v>
      </c>
      <c r="G14" s="54">
        <v>1</v>
      </c>
    </row>
    <row r="15" spans="2:7" x14ac:dyDescent="0.3">
      <c r="B15" s="30" t="s">
        <v>113</v>
      </c>
      <c r="C15" s="56">
        <v>241</v>
      </c>
      <c r="D15" s="314">
        <v>291</v>
      </c>
      <c r="E15" s="314">
        <v>326</v>
      </c>
      <c r="F15" s="314">
        <v>357</v>
      </c>
      <c r="G15" s="56">
        <v>360</v>
      </c>
    </row>
    <row r="16" spans="2:7" x14ac:dyDescent="0.3">
      <c r="B16" s="10" t="s">
        <v>2</v>
      </c>
      <c r="C16" s="54">
        <v>91</v>
      </c>
      <c r="D16" s="315">
        <v>129</v>
      </c>
      <c r="E16" s="315">
        <v>164</v>
      </c>
      <c r="F16" s="315">
        <v>169</v>
      </c>
      <c r="G16" s="54">
        <v>166</v>
      </c>
    </row>
    <row r="17" spans="1:10" x14ac:dyDescent="0.3">
      <c r="B17" s="10" t="s">
        <v>109</v>
      </c>
      <c r="C17" s="54">
        <v>0</v>
      </c>
      <c r="D17" s="315">
        <v>134</v>
      </c>
      <c r="E17" s="315">
        <v>137</v>
      </c>
      <c r="F17" s="315">
        <v>162</v>
      </c>
      <c r="G17" s="54">
        <v>161</v>
      </c>
    </row>
    <row r="18" spans="1:10" x14ac:dyDescent="0.3">
      <c r="B18" s="42" t="s">
        <v>110</v>
      </c>
      <c r="C18" s="54">
        <v>0</v>
      </c>
      <c r="D18" s="315">
        <v>11</v>
      </c>
      <c r="E18" s="315">
        <v>11</v>
      </c>
      <c r="F18" s="315">
        <v>12</v>
      </c>
      <c r="G18" s="54">
        <v>12</v>
      </c>
    </row>
    <row r="19" spans="1:10" x14ac:dyDescent="0.3">
      <c r="B19" s="42" t="s">
        <v>114</v>
      </c>
      <c r="C19" s="54">
        <v>0</v>
      </c>
      <c r="D19" s="315">
        <v>5</v>
      </c>
      <c r="E19" s="315">
        <v>0</v>
      </c>
      <c r="F19" s="315">
        <v>0</v>
      </c>
      <c r="G19" s="54">
        <v>1</v>
      </c>
    </row>
    <row r="20" spans="1:10" x14ac:dyDescent="0.3">
      <c r="B20" s="42" t="s">
        <v>111</v>
      </c>
      <c r="C20" s="54">
        <v>0</v>
      </c>
      <c r="D20" s="315">
        <v>11</v>
      </c>
      <c r="E20" s="315">
        <v>13</v>
      </c>
      <c r="F20" s="315">
        <v>13</v>
      </c>
      <c r="G20" s="54">
        <v>17</v>
      </c>
    </row>
    <row r="21" spans="1:10" x14ac:dyDescent="0.3">
      <c r="B21" s="43" t="s">
        <v>112</v>
      </c>
      <c r="C21" s="55">
        <v>1</v>
      </c>
      <c r="D21" s="316">
        <v>0</v>
      </c>
      <c r="E21" s="316">
        <v>1</v>
      </c>
      <c r="F21" s="316">
        <v>1</v>
      </c>
      <c r="G21" s="55">
        <v>3</v>
      </c>
    </row>
    <row r="25" spans="1:10" s="7" customFormat="1" x14ac:dyDescent="0.3">
      <c r="A25" s="1"/>
      <c r="B25" s="6"/>
      <c r="H25" s="1"/>
      <c r="I25" s="1"/>
      <c r="J25" s="1"/>
    </row>
    <row r="26" spans="1:10" s="7" customFormat="1" x14ac:dyDescent="0.3">
      <c r="A26" s="1"/>
      <c r="B26" s="6"/>
      <c r="H26" s="1"/>
      <c r="I26" s="1"/>
      <c r="J26" s="1"/>
    </row>
    <row r="27" spans="1:10" s="7" customFormat="1" x14ac:dyDescent="0.3">
      <c r="A27" s="1"/>
      <c r="B27" s="6"/>
      <c r="H27" s="1"/>
      <c r="I27" s="1"/>
      <c r="J27" s="1"/>
    </row>
    <row r="28" spans="1:10" s="7" customFormat="1" x14ac:dyDescent="0.3">
      <c r="A28" s="1"/>
      <c r="B28" s="6"/>
      <c r="H28" s="1"/>
      <c r="I28" s="1"/>
      <c r="J28" s="1"/>
    </row>
    <row r="29" spans="1:10" s="7" customFormat="1" x14ac:dyDescent="0.3">
      <c r="A29" s="1"/>
      <c r="B29" s="6"/>
      <c r="H29" s="1"/>
      <c r="I29" s="1"/>
      <c r="J29" s="1"/>
    </row>
    <row r="30" spans="1:10" s="7" customFormat="1" x14ac:dyDescent="0.3">
      <c r="A30" s="1"/>
      <c r="B30" s="6"/>
      <c r="H30" s="1"/>
      <c r="I30" s="1"/>
      <c r="J30" s="1"/>
    </row>
    <row r="31" spans="1:10" s="7" customFormat="1" x14ac:dyDescent="0.3">
      <c r="A31" s="1"/>
      <c r="B31" s="6"/>
      <c r="H31" s="1"/>
      <c r="I31" s="1"/>
      <c r="J31" s="1"/>
    </row>
    <row r="32" spans="1:10" s="7" customFormat="1" x14ac:dyDescent="0.3">
      <c r="A32" s="1"/>
      <c r="B32" s="6"/>
      <c r="H32" s="1"/>
      <c r="I32" s="1"/>
      <c r="J32" s="1"/>
    </row>
    <row r="33" spans="1:10" s="7" customFormat="1" x14ac:dyDescent="0.3">
      <c r="A33" s="1"/>
      <c r="B33" s="6"/>
      <c r="H33" s="1"/>
      <c r="I33" s="1"/>
      <c r="J33" s="1"/>
    </row>
  </sheetData>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ED5A6-29E4-4B4F-8716-3796AAF2212A}">
  <dimension ref="B6:F6"/>
  <sheetViews>
    <sheetView workbookViewId="0">
      <selection activeCell="E2" sqref="E2"/>
    </sheetView>
  </sheetViews>
  <sheetFormatPr baseColWidth="10" defaultRowHeight="12.5" x14ac:dyDescent="0.25"/>
  <sheetData>
    <row r="6" spans="2:6" ht="13" x14ac:dyDescent="0.3">
      <c r="B6" s="448" t="s">
        <v>359</v>
      </c>
      <c r="C6" s="448"/>
      <c r="D6" s="448"/>
      <c r="E6" s="448"/>
      <c r="F6" s="448"/>
    </row>
  </sheetData>
  <mergeCells count="1">
    <mergeCell ref="B6:F6"/>
  </mergeCells>
  <pageMargins left="0.7" right="0.7" top="0.75" bottom="0.75" header="0.3" footer="0.3"/>
  <pageSetup paperSize="9" orientation="portrait" r:id="rId1"/>
  <headerFooter>
    <oddFooter>&amp;L&amp;1#&amp;"Tahoma"&amp;9&amp;KCF022BC2 – Usage restreint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EAF05-B96E-444B-BD7C-C085E7569DC0}">
  <dimension ref="A7:K38"/>
  <sheetViews>
    <sheetView zoomScale="60" zoomScaleNormal="60" workbookViewId="0">
      <selection activeCell="B2" sqref="B2"/>
    </sheetView>
  </sheetViews>
  <sheetFormatPr baseColWidth="10" defaultColWidth="10.81640625" defaultRowHeight="11.5" x14ac:dyDescent="0.25"/>
  <cols>
    <col min="1" max="1" width="28.54296875" style="102" customWidth="1"/>
    <col min="2" max="2" width="44.54296875" style="102" customWidth="1"/>
    <col min="3" max="3" width="32.26953125" style="102" customWidth="1"/>
    <col min="4" max="4" width="11" style="103" customWidth="1"/>
    <col min="5" max="5" width="29.453125" style="103" bestFit="1" customWidth="1"/>
    <col min="6" max="6" width="11" style="103" customWidth="1"/>
    <col min="7" max="7" width="29.453125" style="103" bestFit="1" customWidth="1"/>
    <col min="8" max="8" width="19.1796875" style="103" customWidth="1"/>
    <col min="9" max="9" width="29.453125" style="103" customWidth="1"/>
    <col min="10" max="10" width="10.81640625" style="102" customWidth="1"/>
    <col min="11" max="11" width="29.26953125" style="102" bestFit="1" customWidth="1"/>
    <col min="12" max="13" width="10.81640625" style="102"/>
    <col min="14" max="14" width="9.453125" style="102" customWidth="1"/>
    <col min="15" max="16384" width="10.81640625" style="102"/>
  </cols>
  <sheetData>
    <row r="7" spans="1:11" ht="21.65" customHeight="1" x14ac:dyDescent="0.35">
      <c r="A7" s="463" t="s">
        <v>170</v>
      </c>
      <c r="B7" s="463"/>
      <c r="C7" s="463"/>
      <c r="D7" s="463"/>
      <c r="E7" s="463"/>
      <c r="F7" s="463"/>
      <c r="G7" s="463"/>
      <c r="H7" s="463"/>
      <c r="I7" s="463"/>
      <c r="J7" s="463"/>
      <c r="K7" s="463"/>
    </row>
    <row r="8" spans="1:11" x14ac:dyDescent="0.25">
      <c r="A8" s="464"/>
      <c r="B8" s="464"/>
      <c r="C8" s="464"/>
      <c r="D8" s="464"/>
      <c r="E8" s="464"/>
      <c r="F8" s="464"/>
      <c r="G8" s="464"/>
      <c r="H8" s="464"/>
      <c r="I8" s="464"/>
      <c r="J8" s="464"/>
      <c r="K8" s="464"/>
    </row>
    <row r="9" spans="1:11" x14ac:dyDescent="0.25">
      <c r="A9" s="465" t="s">
        <v>169</v>
      </c>
      <c r="B9" s="466"/>
      <c r="C9" s="466"/>
      <c r="D9" s="466"/>
      <c r="E9" s="466"/>
      <c r="F9" s="466"/>
      <c r="G9" s="466"/>
      <c r="H9" s="466"/>
      <c r="I9" s="466"/>
      <c r="J9" s="466"/>
      <c r="K9" s="466"/>
    </row>
    <row r="10" spans="1:11" ht="37" customHeight="1" x14ac:dyDescent="0.25">
      <c r="A10" s="465" t="s">
        <v>168</v>
      </c>
      <c r="B10" s="465"/>
      <c r="C10" s="465"/>
      <c r="D10" s="465"/>
      <c r="E10" s="465"/>
      <c r="F10" s="465"/>
      <c r="G10" s="465"/>
      <c r="H10" s="465"/>
      <c r="I10" s="465"/>
      <c r="J10" s="465"/>
      <c r="K10" s="465"/>
    </row>
    <row r="11" spans="1:11" x14ac:dyDescent="0.25">
      <c r="A11" s="467"/>
      <c r="B11" s="467"/>
      <c r="C11" s="467"/>
      <c r="D11" s="467"/>
      <c r="E11" s="467"/>
      <c r="F11" s="467"/>
      <c r="G11" s="467"/>
      <c r="H11" s="467"/>
      <c r="I11" s="467"/>
      <c r="J11" s="467"/>
      <c r="K11" s="467"/>
    </row>
    <row r="12" spans="1:11" ht="21.65" customHeight="1" x14ac:dyDescent="0.25">
      <c r="A12" s="453" t="s">
        <v>146</v>
      </c>
      <c r="B12" s="453" t="s">
        <v>145</v>
      </c>
      <c r="C12" s="440">
        <v>2015</v>
      </c>
      <c r="D12" s="455">
        <v>2019</v>
      </c>
      <c r="E12" s="455"/>
      <c r="F12" s="455">
        <v>2020</v>
      </c>
      <c r="G12" s="455"/>
      <c r="H12" s="455">
        <v>2021</v>
      </c>
      <c r="I12" s="455"/>
      <c r="J12" s="456">
        <v>2022</v>
      </c>
      <c r="K12" s="456"/>
    </row>
    <row r="13" spans="1:11" ht="21.65" customHeight="1" x14ac:dyDescent="0.25">
      <c r="A13" s="454"/>
      <c r="B13" s="454"/>
      <c r="C13" s="109" t="s">
        <v>165</v>
      </c>
      <c r="D13" s="109" t="s">
        <v>166</v>
      </c>
      <c r="E13" s="109" t="s">
        <v>165</v>
      </c>
      <c r="F13" s="109" t="s">
        <v>166</v>
      </c>
      <c r="G13" s="109" t="s">
        <v>165</v>
      </c>
      <c r="H13" s="109" t="s">
        <v>166</v>
      </c>
      <c r="I13" s="109" t="s">
        <v>167</v>
      </c>
      <c r="J13" s="130" t="s">
        <v>166</v>
      </c>
      <c r="K13" s="130" t="s">
        <v>165</v>
      </c>
    </row>
    <row r="14" spans="1:11" ht="20.149999999999999" customHeight="1" x14ac:dyDescent="0.25">
      <c r="A14" s="458" t="s">
        <v>164</v>
      </c>
      <c r="B14" s="129" t="s">
        <v>163</v>
      </c>
      <c r="C14" s="127">
        <v>2237</v>
      </c>
      <c r="D14" s="128">
        <v>8.0000000000000002E-3</v>
      </c>
      <c r="E14" s="127">
        <v>2664</v>
      </c>
      <c r="F14" s="128">
        <v>0.01</v>
      </c>
      <c r="G14" s="127">
        <v>2315</v>
      </c>
      <c r="H14" s="128">
        <v>8.9999999999999993E-3</v>
      </c>
      <c r="I14" s="127">
        <v>2526</v>
      </c>
      <c r="J14" s="327">
        <v>6.0000000000000001E-3</v>
      </c>
      <c r="K14" s="328">
        <v>1952</v>
      </c>
    </row>
    <row r="15" spans="1:11" ht="20.149999999999999" customHeight="1" x14ac:dyDescent="0.25">
      <c r="A15" s="459"/>
      <c r="B15" s="104" t="s">
        <v>162</v>
      </c>
      <c r="C15" s="124" t="s">
        <v>149</v>
      </c>
      <c r="D15" s="125">
        <v>6.0000000000000001E-3</v>
      </c>
      <c r="E15" s="124">
        <v>2048</v>
      </c>
      <c r="F15" s="125">
        <v>6.0000000000000001E-3</v>
      </c>
      <c r="G15" s="124">
        <v>1403</v>
      </c>
      <c r="H15" s="125">
        <v>4.0000000000000001E-3</v>
      </c>
      <c r="I15" s="124">
        <v>1124</v>
      </c>
      <c r="J15" s="329">
        <v>4.0000000000000001E-3</v>
      </c>
      <c r="K15" s="330">
        <v>1355</v>
      </c>
    </row>
    <row r="16" spans="1:11" ht="30.65" customHeight="1" x14ac:dyDescent="0.25">
      <c r="A16" s="115" t="s">
        <v>161</v>
      </c>
      <c r="B16" s="126" t="s">
        <v>160</v>
      </c>
      <c r="C16" s="124">
        <v>15724</v>
      </c>
      <c r="D16" s="125">
        <v>5.0000000000000001E-3</v>
      </c>
      <c r="E16" s="124">
        <v>1724</v>
      </c>
      <c r="F16" s="125">
        <v>5.0000000000000001E-3</v>
      </c>
      <c r="G16" s="124">
        <v>1124</v>
      </c>
      <c r="H16" s="125">
        <v>2E-3</v>
      </c>
      <c r="I16" s="124">
        <v>627</v>
      </c>
      <c r="J16" s="329">
        <v>1E-3</v>
      </c>
      <c r="K16" s="330">
        <v>398</v>
      </c>
    </row>
    <row r="17" spans="1:11" ht="19.5" customHeight="1" x14ac:dyDescent="0.25">
      <c r="A17" s="460" t="s">
        <v>159</v>
      </c>
      <c r="B17" s="107" t="s">
        <v>158</v>
      </c>
      <c r="C17" s="120" t="s">
        <v>149</v>
      </c>
      <c r="D17" s="121">
        <v>0.65800000000000003</v>
      </c>
      <c r="E17" s="120">
        <v>221311</v>
      </c>
      <c r="F17" s="121">
        <v>0.80600000000000005</v>
      </c>
      <c r="G17" s="120">
        <v>189406</v>
      </c>
      <c r="H17" s="121">
        <v>0.873</v>
      </c>
      <c r="I17" s="120" t="s">
        <v>157</v>
      </c>
      <c r="J17" s="331">
        <v>0.82</v>
      </c>
      <c r="K17" s="332" t="s">
        <v>156</v>
      </c>
    </row>
    <row r="18" spans="1:11" ht="26.15" customHeight="1" x14ac:dyDescent="0.25">
      <c r="A18" s="461"/>
      <c r="B18" s="123" t="s">
        <v>155</v>
      </c>
      <c r="C18" s="120" t="s">
        <v>149</v>
      </c>
      <c r="D18" s="121">
        <v>1.6E-2</v>
      </c>
      <c r="E18" s="120">
        <v>5464</v>
      </c>
      <c r="F18" s="121">
        <v>1.6E-2</v>
      </c>
      <c r="G18" s="120">
        <v>3833</v>
      </c>
      <c r="H18" s="121">
        <v>1.4999999999999999E-2</v>
      </c>
      <c r="I18" s="120">
        <v>4439</v>
      </c>
      <c r="J18" s="331">
        <v>1.4E-2</v>
      </c>
      <c r="K18" s="332">
        <v>4539</v>
      </c>
    </row>
    <row r="19" spans="1:11" ht="23" x14ac:dyDescent="0.25">
      <c r="A19" s="461"/>
      <c r="B19" s="106" t="s">
        <v>154</v>
      </c>
      <c r="C19" s="120" t="s">
        <v>149</v>
      </c>
      <c r="D19" s="122">
        <v>2.0000000000000001E-4</v>
      </c>
      <c r="E19" s="120">
        <v>78</v>
      </c>
      <c r="F19" s="122">
        <v>2.0000000000000001E-4</v>
      </c>
      <c r="G19" s="120">
        <v>50</v>
      </c>
      <c r="H19" s="122">
        <v>1E-4</v>
      </c>
      <c r="I19" s="120">
        <v>42</v>
      </c>
      <c r="J19" s="333">
        <v>1E-4</v>
      </c>
      <c r="K19" s="332">
        <v>45</v>
      </c>
    </row>
    <row r="20" spans="1:11" ht="19.5" customHeight="1" x14ac:dyDescent="0.25">
      <c r="A20" s="461"/>
      <c r="B20" s="107" t="s">
        <v>153</v>
      </c>
      <c r="C20" s="120">
        <v>32005</v>
      </c>
      <c r="D20" s="121">
        <v>0.10199999999999999</v>
      </c>
      <c r="E20" s="120">
        <v>34310</v>
      </c>
      <c r="F20" s="121">
        <v>4.9000000000000002E-2</v>
      </c>
      <c r="G20" s="120">
        <v>11559</v>
      </c>
      <c r="H20" s="121">
        <v>2.3E-2</v>
      </c>
      <c r="I20" s="120">
        <v>6957</v>
      </c>
      <c r="J20" s="331">
        <v>4.2000000000000003E-2</v>
      </c>
      <c r="K20" s="332">
        <v>13826</v>
      </c>
    </row>
    <row r="21" spans="1:11" ht="35.15" customHeight="1" x14ac:dyDescent="0.25">
      <c r="A21" s="461"/>
      <c r="B21" s="106" t="s">
        <v>152</v>
      </c>
      <c r="C21" s="120" t="s">
        <v>149</v>
      </c>
      <c r="D21" s="119">
        <v>0.19900000000000001</v>
      </c>
      <c r="E21" s="120">
        <v>66778</v>
      </c>
      <c r="F21" s="119">
        <v>0.10100000000000001</v>
      </c>
      <c r="G21" s="120">
        <v>23714</v>
      </c>
      <c r="H21" s="119">
        <v>7.2999999999999995E-2</v>
      </c>
      <c r="I21" s="120">
        <v>21716</v>
      </c>
      <c r="J21" s="334">
        <v>0.11</v>
      </c>
      <c r="K21" s="335">
        <v>36039</v>
      </c>
    </row>
    <row r="22" spans="1:11" ht="19.5" customHeight="1" x14ac:dyDescent="0.25">
      <c r="A22" s="461"/>
      <c r="B22" s="105" t="s">
        <v>151</v>
      </c>
      <c r="C22" s="118">
        <v>1227</v>
      </c>
      <c r="D22" s="119">
        <v>4.0000000000000001E-3</v>
      </c>
      <c r="E22" s="118">
        <v>1250</v>
      </c>
      <c r="F22" s="119">
        <v>5.0000000000000001E-3</v>
      </c>
      <c r="G22" s="118">
        <v>1132</v>
      </c>
      <c r="H22" s="119">
        <v>5.0000000000000001E-4</v>
      </c>
      <c r="I22" s="118">
        <v>141</v>
      </c>
      <c r="J22" s="334">
        <v>1E-3</v>
      </c>
      <c r="K22" s="335">
        <v>191</v>
      </c>
    </row>
    <row r="23" spans="1:11" ht="19.5" customHeight="1" x14ac:dyDescent="0.25">
      <c r="A23" s="462"/>
      <c r="B23" s="105" t="s">
        <v>150</v>
      </c>
      <c r="C23" s="116" t="s">
        <v>149</v>
      </c>
      <c r="D23" s="117">
        <v>1E-3</v>
      </c>
      <c r="E23" s="116">
        <v>494</v>
      </c>
      <c r="F23" s="117">
        <v>2E-3</v>
      </c>
      <c r="G23" s="116">
        <v>509</v>
      </c>
      <c r="H23" s="117">
        <v>1E-3</v>
      </c>
      <c r="I23" s="116">
        <v>151</v>
      </c>
      <c r="J23" s="336">
        <v>2E-3</v>
      </c>
      <c r="K23" s="337">
        <v>699</v>
      </c>
    </row>
    <row r="24" spans="1:11" ht="33.65" customHeight="1" x14ac:dyDescent="0.25">
      <c r="A24" s="115" t="s">
        <v>148</v>
      </c>
      <c r="B24" s="114" t="s">
        <v>147</v>
      </c>
      <c r="C24" s="112">
        <v>51193</v>
      </c>
      <c r="D24" s="113">
        <v>1</v>
      </c>
      <c r="E24" s="112">
        <v>336120</v>
      </c>
      <c r="F24" s="113">
        <v>1</v>
      </c>
      <c r="G24" s="112">
        <v>235045</v>
      </c>
      <c r="H24" s="113">
        <v>1</v>
      </c>
      <c r="I24" s="112">
        <v>296733</v>
      </c>
      <c r="J24" s="338">
        <v>1</v>
      </c>
      <c r="K24" s="337">
        <v>328881</v>
      </c>
    </row>
    <row r="29" spans="1:11" ht="12.5" x14ac:dyDescent="0.25">
      <c r="A29" s="111"/>
      <c r="B29" s="111"/>
      <c r="C29" s="111"/>
      <c r="D29" s="111"/>
      <c r="E29" s="111"/>
      <c r="F29" s="111"/>
      <c r="G29" s="111"/>
      <c r="H29" s="111"/>
      <c r="I29" s="111"/>
      <c r="J29" s="111"/>
      <c r="K29" s="111"/>
    </row>
    <row r="30" spans="1:11" x14ac:dyDescent="0.25">
      <c r="A30" s="110" t="s">
        <v>146</v>
      </c>
      <c r="B30" s="109" t="s">
        <v>145</v>
      </c>
      <c r="C30" s="109"/>
      <c r="D30" s="457" t="s">
        <v>144</v>
      </c>
      <c r="E30" s="457"/>
      <c r="F30" s="457"/>
      <c r="G30" s="457"/>
      <c r="H30" s="108"/>
      <c r="I30" s="108"/>
      <c r="J30" s="457"/>
      <c r="K30" s="457"/>
    </row>
    <row r="31" spans="1:11" x14ac:dyDescent="0.25">
      <c r="A31" s="458" t="s">
        <v>143</v>
      </c>
      <c r="B31" s="107" t="s">
        <v>142</v>
      </c>
      <c r="C31" s="107"/>
      <c r="D31" s="469" t="s">
        <v>141</v>
      </c>
      <c r="E31" s="469"/>
      <c r="F31" s="469"/>
      <c r="G31" s="469"/>
      <c r="H31" s="469"/>
      <c r="I31" s="469"/>
      <c r="J31" s="469"/>
      <c r="K31" s="469"/>
    </row>
    <row r="32" spans="1:11" x14ac:dyDescent="0.25">
      <c r="A32" s="468"/>
      <c r="B32" s="105" t="s">
        <v>140</v>
      </c>
      <c r="C32" s="105"/>
      <c r="D32" s="470" t="s">
        <v>139</v>
      </c>
      <c r="E32" s="470"/>
      <c r="F32" s="470"/>
      <c r="G32" s="470"/>
      <c r="H32" s="470"/>
      <c r="I32" s="470"/>
      <c r="J32" s="470"/>
      <c r="K32" s="470"/>
    </row>
    <row r="33" spans="1:11" x14ac:dyDescent="0.25">
      <c r="A33" s="468"/>
      <c r="B33" s="105" t="s">
        <v>138</v>
      </c>
      <c r="C33" s="105"/>
      <c r="D33" s="470" t="s">
        <v>137</v>
      </c>
      <c r="E33" s="470"/>
      <c r="F33" s="470"/>
      <c r="G33" s="470"/>
      <c r="H33" s="470"/>
      <c r="I33" s="470"/>
      <c r="J33" s="470"/>
      <c r="K33" s="470"/>
    </row>
    <row r="34" spans="1:11" x14ac:dyDescent="0.25">
      <c r="A34" s="468"/>
      <c r="B34" s="105" t="s">
        <v>136</v>
      </c>
      <c r="C34" s="105"/>
      <c r="D34" s="470" t="s">
        <v>135</v>
      </c>
      <c r="E34" s="470"/>
      <c r="F34" s="470"/>
      <c r="G34" s="470"/>
      <c r="H34" s="470"/>
      <c r="I34" s="470"/>
      <c r="J34" s="470"/>
      <c r="K34" s="470"/>
    </row>
    <row r="35" spans="1:11" x14ac:dyDescent="0.25">
      <c r="A35" s="468"/>
      <c r="B35" s="105" t="s">
        <v>134</v>
      </c>
      <c r="C35" s="106"/>
      <c r="D35" s="470" t="s">
        <v>133</v>
      </c>
      <c r="E35" s="470"/>
      <c r="F35" s="470"/>
      <c r="G35" s="470"/>
      <c r="H35" s="470"/>
      <c r="I35" s="470"/>
      <c r="J35" s="470"/>
      <c r="K35" s="470"/>
    </row>
    <row r="36" spans="1:11" x14ac:dyDescent="0.25">
      <c r="A36" s="468"/>
      <c r="B36" s="105" t="s">
        <v>132</v>
      </c>
      <c r="C36" s="105"/>
      <c r="D36" s="470" t="s">
        <v>131</v>
      </c>
      <c r="E36" s="470"/>
      <c r="F36" s="470"/>
      <c r="G36" s="470"/>
      <c r="H36" s="470"/>
      <c r="I36" s="470"/>
      <c r="J36" s="470"/>
      <c r="K36" s="470"/>
    </row>
    <row r="37" spans="1:11" x14ac:dyDescent="0.25">
      <c r="A37" s="468"/>
      <c r="B37" s="105" t="s">
        <v>130</v>
      </c>
      <c r="C37" s="105"/>
      <c r="D37" s="470" t="s">
        <v>129</v>
      </c>
      <c r="E37" s="470"/>
      <c r="F37" s="470"/>
      <c r="G37" s="470"/>
      <c r="H37" s="470"/>
      <c r="I37" s="470"/>
      <c r="J37" s="470"/>
      <c r="K37" s="470"/>
    </row>
    <row r="38" spans="1:11" x14ac:dyDescent="0.25">
      <c r="A38" s="459"/>
      <c r="B38" s="104" t="s">
        <v>128</v>
      </c>
      <c r="C38" s="104"/>
      <c r="D38" s="471" t="s">
        <v>127</v>
      </c>
      <c r="E38" s="471"/>
      <c r="F38" s="471"/>
      <c r="G38" s="471"/>
      <c r="H38" s="471"/>
      <c r="I38" s="471"/>
      <c r="J38" s="471"/>
      <c r="K38" s="471"/>
    </row>
  </sheetData>
  <mergeCells count="25">
    <mergeCell ref="A31:A38"/>
    <mergeCell ref="D31:K31"/>
    <mergeCell ref="D32:K32"/>
    <mergeCell ref="D33:K33"/>
    <mergeCell ref="D34:K34"/>
    <mergeCell ref="D35:K35"/>
    <mergeCell ref="D36:K36"/>
    <mergeCell ref="D37:K37"/>
    <mergeCell ref="D38:K38"/>
    <mergeCell ref="A7:K7"/>
    <mergeCell ref="A8:K8"/>
    <mergeCell ref="A9:K9"/>
    <mergeCell ref="A10:K10"/>
    <mergeCell ref="A11:K11"/>
    <mergeCell ref="D30:E30"/>
    <mergeCell ref="F30:G30"/>
    <mergeCell ref="J30:K30"/>
    <mergeCell ref="A14:A15"/>
    <mergeCell ref="A17:A23"/>
    <mergeCell ref="A12:A13"/>
    <mergeCell ref="B12:B13"/>
    <mergeCell ref="D12:E12"/>
    <mergeCell ref="F12:G12"/>
    <mergeCell ref="J12:K12"/>
    <mergeCell ref="H12:I12"/>
  </mergeCells>
  <pageMargins left="0.7" right="0.7" top="0.75" bottom="0.75" header="0.3" footer="0.3"/>
  <pageSetup paperSize="9" orientation="portrait" r:id="rId1"/>
  <headerFooter>
    <oddFooter>&amp;L&amp;1#&amp;"Tahoma"&amp;9&amp;KCF022BC2 – Usage restreint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D0218-8149-48D1-A278-BB486F34B3B2}">
  <dimension ref="A7:H28"/>
  <sheetViews>
    <sheetView zoomScale="70" zoomScaleNormal="70" workbookViewId="0">
      <selection activeCell="B2" sqref="B2"/>
    </sheetView>
  </sheetViews>
  <sheetFormatPr baseColWidth="10" defaultColWidth="8.7265625" defaultRowHeight="11.5" x14ac:dyDescent="0.25"/>
  <cols>
    <col min="1" max="1" width="54.54296875" style="131" bestFit="1" customWidth="1"/>
    <col min="2" max="2" width="33.453125" style="102" customWidth="1"/>
    <col min="3" max="4" width="12.81640625" style="102" bestFit="1" customWidth="1"/>
    <col min="5" max="5" width="13.7265625" style="102" customWidth="1"/>
    <col min="6" max="6" width="12.81640625" style="102" bestFit="1" customWidth="1"/>
    <col min="7" max="16384" width="8.7265625" style="102"/>
  </cols>
  <sheetData>
    <row r="7" spans="1:8" ht="19.5" x14ac:dyDescent="0.25">
      <c r="A7" s="474" t="s">
        <v>187</v>
      </c>
      <c r="B7" s="474"/>
      <c r="C7" s="474"/>
      <c r="D7" s="132"/>
      <c r="E7" s="132"/>
      <c r="F7" s="132"/>
      <c r="G7" s="132"/>
      <c r="H7" s="132"/>
    </row>
    <row r="8" spans="1:8" x14ac:dyDescent="0.25">
      <c r="A8" s="155"/>
      <c r="B8" s="132"/>
      <c r="C8" s="132"/>
      <c r="D8" s="132"/>
      <c r="E8" s="132"/>
      <c r="F8" s="132"/>
      <c r="G8" s="132"/>
      <c r="H8" s="132"/>
    </row>
    <row r="9" spans="1:8" x14ac:dyDescent="0.25">
      <c r="A9" s="154" t="s">
        <v>97</v>
      </c>
      <c r="B9" s="153" t="s">
        <v>186</v>
      </c>
      <c r="C9" s="171">
        <v>2019</v>
      </c>
      <c r="D9" s="171">
        <v>2020</v>
      </c>
      <c r="E9" s="171">
        <v>2021</v>
      </c>
      <c r="F9" s="178">
        <v>2022</v>
      </c>
      <c r="G9" s="132"/>
      <c r="H9" s="132"/>
    </row>
    <row r="10" spans="1:8" x14ac:dyDescent="0.25">
      <c r="A10" s="142" t="s">
        <v>185</v>
      </c>
      <c r="B10" s="146"/>
      <c r="C10" s="146"/>
      <c r="D10" s="146"/>
      <c r="E10" s="146"/>
      <c r="F10" s="339"/>
      <c r="G10" s="132"/>
      <c r="H10" s="132"/>
    </row>
    <row r="11" spans="1:8" x14ac:dyDescent="0.25">
      <c r="A11" s="152" t="s">
        <v>184</v>
      </c>
      <c r="B11" s="475" t="s">
        <v>183</v>
      </c>
      <c r="C11" s="138">
        <v>73126</v>
      </c>
      <c r="D11" s="138">
        <v>59615</v>
      </c>
      <c r="E11" s="138">
        <v>58638</v>
      </c>
      <c r="F11" s="340">
        <v>54476</v>
      </c>
      <c r="G11" s="132"/>
      <c r="H11" s="132"/>
    </row>
    <row r="12" spans="1:8" x14ac:dyDescent="0.25">
      <c r="A12" s="136" t="s">
        <v>179</v>
      </c>
      <c r="B12" s="476"/>
      <c r="C12" s="135">
        <v>1.62</v>
      </c>
      <c r="D12" s="135">
        <v>1.3</v>
      </c>
      <c r="E12" s="135">
        <v>1.25</v>
      </c>
      <c r="F12" s="341">
        <v>1.1000000000000001</v>
      </c>
      <c r="G12" s="132"/>
      <c r="H12" s="132"/>
    </row>
    <row r="13" spans="1:8" x14ac:dyDescent="0.25">
      <c r="A13" s="142" t="s">
        <v>182</v>
      </c>
      <c r="B13" s="476"/>
      <c r="C13" s="151"/>
      <c r="D13" s="151"/>
      <c r="E13" s="151"/>
      <c r="F13" s="342"/>
      <c r="G13" s="132"/>
      <c r="H13" s="132"/>
    </row>
    <row r="14" spans="1:8" x14ac:dyDescent="0.25">
      <c r="A14" s="150" t="s">
        <v>180</v>
      </c>
      <c r="B14" s="476"/>
      <c r="C14" s="138">
        <v>9063</v>
      </c>
      <c r="D14" s="138">
        <v>9714</v>
      </c>
      <c r="E14" s="138">
        <v>8467</v>
      </c>
      <c r="F14" s="340">
        <v>6799</v>
      </c>
      <c r="G14" s="132"/>
      <c r="H14" s="132"/>
    </row>
    <row r="15" spans="1:8" x14ac:dyDescent="0.25">
      <c r="A15" s="149" t="s">
        <v>179</v>
      </c>
      <c r="B15" s="476"/>
      <c r="C15" s="135">
        <v>0.2</v>
      </c>
      <c r="D15" s="135">
        <v>0.21</v>
      </c>
      <c r="E15" s="135">
        <v>0.18</v>
      </c>
      <c r="F15" s="341">
        <v>0.14000000000000001</v>
      </c>
      <c r="G15" s="132"/>
      <c r="H15" s="132"/>
    </row>
    <row r="16" spans="1:8" x14ac:dyDescent="0.25">
      <c r="A16" s="142" t="s">
        <v>181</v>
      </c>
      <c r="B16" s="476"/>
      <c r="C16" s="151"/>
      <c r="D16" s="151"/>
      <c r="E16" s="151"/>
      <c r="F16" s="342"/>
      <c r="G16" s="132"/>
      <c r="H16" s="132"/>
    </row>
    <row r="17" spans="1:8" x14ac:dyDescent="0.25">
      <c r="A17" s="150" t="s">
        <v>180</v>
      </c>
      <c r="B17" s="476"/>
      <c r="C17" s="138">
        <v>16621</v>
      </c>
      <c r="D17" s="138">
        <v>15949</v>
      </c>
      <c r="E17" s="138">
        <v>15461.057000000001</v>
      </c>
      <c r="F17" s="340">
        <v>15558</v>
      </c>
      <c r="G17" s="132"/>
      <c r="H17" s="132"/>
    </row>
    <row r="18" spans="1:8" x14ac:dyDescent="0.25">
      <c r="A18" s="149" t="s">
        <v>179</v>
      </c>
      <c r="B18" s="477"/>
      <c r="C18" s="135">
        <v>0.37</v>
      </c>
      <c r="D18" s="135">
        <v>0.35</v>
      </c>
      <c r="E18" s="135">
        <v>0.33</v>
      </c>
      <c r="F18" s="341">
        <v>0.31</v>
      </c>
      <c r="G18" s="132"/>
      <c r="H18" s="132"/>
    </row>
    <row r="19" spans="1:8" x14ac:dyDescent="0.25">
      <c r="A19" s="148" t="s">
        <v>178</v>
      </c>
      <c r="B19" s="147"/>
      <c r="C19" s="146"/>
      <c r="D19" s="146"/>
      <c r="E19" s="146"/>
      <c r="F19" s="339"/>
      <c r="G19" s="132"/>
      <c r="H19" s="132"/>
    </row>
    <row r="20" spans="1:8" ht="46" x14ac:dyDescent="0.25">
      <c r="A20" s="145" t="s">
        <v>177</v>
      </c>
      <c r="B20" s="145" t="s">
        <v>176</v>
      </c>
      <c r="C20" s="144">
        <v>0.9</v>
      </c>
      <c r="D20" s="144">
        <v>0.95</v>
      </c>
      <c r="E20" s="143">
        <v>0.99199999999999999</v>
      </c>
      <c r="F20" s="343">
        <v>0.99299999999999999</v>
      </c>
      <c r="G20" s="132"/>
      <c r="H20" s="132"/>
    </row>
    <row r="21" spans="1:8" x14ac:dyDescent="0.25">
      <c r="A21" s="142" t="s">
        <v>175</v>
      </c>
      <c r="B21" s="141"/>
      <c r="C21" s="140"/>
      <c r="D21" s="140"/>
      <c r="E21" s="140"/>
      <c r="F21" s="344"/>
      <c r="G21" s="132"/>
      <c r="H21" s="132"/>
    </row>
    <row r="22" spans="1:8" x14ac:dyDescent="0.25">
      <c r="A22" s="139" t="s">
        <v>174</v>
      </c>
      <c r="B22" s="475" t="s">
        <v>173</v>
      </c>
      <c r="C22" s="138">
        <v>246985</v>
      </c>
      <c r="D22" s="137">
        <v>164250</v>
      </c>
      <c r="E22" s="137">
        <v>121926</v>
      </c>
      <c r="F22" s="345">
        <v>135445</v>
      </c>
      <c r="G22" s="132"/>
      <c r="H22" s="132"/>
    </row>
    <row r="23" spans="1:8" x14ac:dyDescent="0.25">
      <c r="A23" s="136" t="s">
        <v>172</v>
      </c>
      <c r="B23" s="477"/>
      <c r="C23" s="135">
        <v>5.5</v>
      </c>
      <c r="D23" s="134">
        <v>3.6</v>
      </c>
      <c r="E23" s="134">
        <v>2.59</v>
      </c>
      <c r="F23" s="346">
        <v>2.73</v>
      </c>
      <c r="G23" s="132"/>
      <c r="H23" s="132"/>
    </row>
    <row r="24" spans="1:8" x14ac:dyDescent="0.25">
      <c r="A24" s="133"/>
      <c r="B24" s="132"/>
      <c r="C24" s="132"/>
      <c r="D24" s="132"/>
      <c r="E24" s="132"/>
      <c r="F24" s="132"/>
      <c r="G24" s="132"/>
      <c r="H24" s="132"/>
    </row>
    <row r="25" spans="1:8" ht="138.65" customHeight="1" x14ac:dyDescent="0.25">
      <c r="A25" s="478" t="s">
        <v>171</v>
      </c>
      <c r="B25" s="478"/>
      <c r="C25" s="478"/>
      <c r="D25" s="478"/>
      <c r="E25" s="478"/>
      <c r="F25" s="478"/>
      <c r="G25" s="132"/>
      <c r="H25" s="132"/>
    </row>
    <row r="26" spans="1:8" x14ac:dyDescent="0.25">
      <c r="A26" s="133"/>
      <c r="B26" s="132"/>
      <c r="C26" s="132"/>
      <c r="D26" s="132"/>
      <c r="E26" s="132"/>
      <c r="F26" s="132"/>
      <c r="G26" s="132"/>
      <c r="H26" s="132"/>
    </row>
    <row r="27" spans="1:8" x14ac:dyDescent="0.25">
      <c r="A27" s="472"/>
      <c r="B27" s="473"/>
      <c r="C27" s="473"/>
      <c r="D27" s="473"/>
      <c r="E27" s="473"/>
      <c r="F27" s="473"/>
      <c r="G27" s="132"/>
      <c r="H27" s="132"/>
    </row>
    <row r="28" spans="1:8" ht="11.5" customHeight="1" x14ac:dyDescent="0.25">
      <c r="A28" s="472"/>
      <c r="B28" s="473"/>
      <c r="C28" s="473"/>
      <c r="D28" s="473"/>
      <c r="E28" s="473"/>
      <c r="F28" s="473"/>
      <c r="G28" s="132"/>
      <c r="H28" s="132"/>
    </row>
  </sheetData>
  <mergeCells count="6">
    <mergeCell ref="A28:F28"/>
    <mergeCell ref="A7:C7"/>
    <mergeCell ref="B11:B18"/>
    <mergeCell ref="B22:B23"/>
    <mergeCell ref="A25:F25"/>
    <mergeCell ref="A27:F27"/>
  </mergeCells>
  <pageMargins left="0.7" right="0.7" top="0.75" bottom="0.75" header="0.3" footer="0.3"/>
  <pageSetup paperSize="9" orientation="portrait" r:id="rId1"/>
  <headerFooter>
    <oddFooter>&amp;L&amp;1#&amp;"Tahoma"&amp;9&amp;KCF022BC2 – Usage restreint</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5B68282D49F74E95D4C26DE8C852BB" ma:contentTypeVersion="4" ma:contentTypeDescription="Create a new document." ma:contentTypeScope="" ma:versionID="b4564528c457b7b39e14f17e9ff5ff83">
  <xsd:schema xmlns:xsd="http://www.w3.org/2001/XMLSchema" xmlns:xs="http://www.w3.org/2001/XMLSchema" xmlns:p="http://schemas.microsoft.com/office/2006/metadata/properties" xmlns:ns2="2764d9f6-51b2-4ee2-9cfd-ec5d499f8827" xmlns:ns3="92512037-54d0-4b14-8ee1-5e8fd14a9314" targetNamespace="http://schemas.microsoft.com/office/2006/metadata/properties" ma:root="true" ma:fieldsID="59f920733f5824d28eeb9b25cade2e33" ns2:_="" ns3:_="">
    <xsd:import namespace="2764d9f6-51b2-4ee2-9cfd-ec5d499f8827"/>
    <xsd:import namespace="92512037-54d0-4b14-8ee1-5e8fd14a93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64d9f6-51b2-4ee2-9cfd-ec5d499f88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512037-54d0-4b14-8ee1-5e8fd14a931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2512037-54d0-4b14-8ee1-5e8fd14a9314">
      <UserInfo>
        <DisplayName>BENICOURT Consuelo</DisplayName>
        <AccountId>12</AccountId>
        <AccountType/>
      </UserInfo>
      <UserInfo>
        <DisplayName>PONS Lea</DisplayName>
        <AccountId>9</AccountId>
        <AccountType/>
      </UserInfo>
    </SharedWithUsers>
  </documentManagement>
</p:properties>
</file>

<file path=customXml/itemProps1.xml><?xml version="1.0" encoding="utf-8"?>
<ds:datastoreItem xmlns:ds="http://schemas.openxmlformats.org/officeDocument/2006/customXml" ds:itemID="{CD77364F-C60F-4AFB-A9FD-FC8D40117BD4}">
  <ds:schemaRefs>
    <ds:schemaRef ds:uri="http://schemas.microsoft.com/sharepoint/v3/contenttype/forms"/>
  </ds:schemaRefs>
</ds:datastoreItem>
</file>

<file path=customXml/itemProps2.xml><?xml version="1.0" encoding="utf-8"?>
<ds:datastoreItem xmlns:ds="http://schemas.openxmlformats.org/officeDocument/2006/customXml" ds:itemID="{D8B5E2D7-8163-4BF5-A26F-0244876F37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64d9f6-51b2-4ee2-9cfd-ec5d499f8827"/>
    <ds:schemaRef ds:uri="92512037-54d0-4b14-8ee1-5e8fd14a9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2447D2-F002-40A4-86C0-2CF0DE5415FA}">
  <ds:schemaRefs>
    <ds:schemaRef ds:uri="http://purl.org/dc/terms/"/>
    <ds:schemaRef ds:uri="2764d9f6-51b2-4ee2-9cfd-ec5d499f8827"/>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92512037-54d0-4b14-8ee1-5e8fd14a931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20</vt:i4>
      </vt:variant>
      <vt:variant>
        <vt:lpstr>Plages nommées</vt:lpstr>
      </vt:variant>
      <vt:variant>
        <vt:i4>5</vt:i4>
      </vt:variant>
    </vt:vector>
  </HeadingPairs>
  <TitlesOfParts>
    <vt:vector size="25" baseType="lpstr">
      <vt:lpstr>2022-social-indicators</vt:lpstr>
      <vt:lpstr>Employment</vt:lpstr>
      <vt:lpstr>Diversity</vt:lpstr>
      <vt:lpstr>Training</vt:lpstr>
      <vt:lpstr>Health &amp; Safety</vt:lpstr>
      <vt:lpstr>Labour relations</vt:lpstr>
      <vt:lpstr>2022-environmental-indicators</vt:lpstr>
      <vt:lpstr>GHG emissions by Scope</vt:lpstr>
      <vt:lpstr>Consumption-Direct act</vt:lpstr>
      <vt:lpstr>GHG emissions-Direct act</vt:lpstr>
      <vt:lpstr>Consumption-Indirect act</vt:lpstr>
      <vt:lpstr>GHG emissions-Indirect act.</vt:lpstr>
      <vt:lpstr>Resource consumption </vt:lpstr>
      <vt:lpstr>Reducing GHG emis</vt:lpstr>
      <vt:lpstr>Total scopes 1-2-3</vt:lpstr>
      <vt:lpstr>Resource consumption detailed </vt:lpstr>
      <vt:lpstr>Reducing GHG emissions detailed</vt:lpstr>
      <vt:lpstr>Taxonomy - Turnover</vt:lpstr>
      <vt:lpstr>Taxonomy - Capex</vt:lpstr>
      <vt:lpstr>Taxonomy - Opex</vt:lpstr>
      <vt:lpstr>Diversity!Zone_d_impression</vt:lpstr>
      <vt:lpstr>Employment!Zone_d_impression</vt:lpstr>
      <vt:lpstr>'Health &amp; Safety'!Zone_d_impression</vt:lpstr>
      <vt:lpstr>'Labour relations'!Zone_d_impression</vt:lpstr>
      <vt:lpstr>Training!Zone_d_impression</vt:lpstr>
    </vt:vector>
  </TitlesOfParts>
  <Manager/>
  <Company>SopraGroup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lAbdellaoui</dc:creator>
  <cp:keywords/>
  <dc:description/>
  <cp:lastModifiedBy>CAMBETTE Dominique</cp:lastModifiedBy>
  <cp:revision/>
  <dcterms:created xsi:type="dcterms:W3CDTF">2010-01-05T13:09:33Z</dcterms:created>
  <dcterms:modified xsi:type="dcterms:W3CDTF">2023-03-16T14:03:43Z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0x010100975B68282D49F74E95D4C26DE8C852BB</vt:lpwstr>
  </property>
  <property fmtid="{D5CDD505-2E9C-101B-9397-08002B2CF9AE}" pid="3" name="MediaServiceImageTags">
    <vt:lpwstr/>
  </property>
  <property fmtid="{D5CDD505-2E9C-101B-9397-08002B2CF9AE}" pid="4" name="MSIP_Label_7bd1f144-26ac-4410-8fdb-05c7de218e82_Enabled">
    <vt:lpwstr>true</vt:lpwstr>
  </property>
  <property fmtid="{D5CDD505-2E9C-101B-9397-08002B2CF9AE}" pid="5" name="MSIP_Label_7bd1f144-26ac-4410-8fdb-05c7de218e82_SetDate">
    <vt:lpwstr>2023-03-15T15:42:36Z</vt:lpwstr>
  </property>
  <property fmtid="{D5CDD505-2E9C-101B-9397-08002B2CF9AE}" pid="6" name="MSIP_Label_7bd1f144-26ac-4410-8fdb-05c7de218e82_Method">
    <vt:lpwstr>Standard</vt:lpwstr>
  </property>
  <property fmtid="{D5CDD505-2E9C-101B-9397-08002B2CF9AE}" pid="7" name="MSIP_Label_7bd1f144-26ac-4410-8fdb-05c7de218e82_Name">
    <vt:lpwstr>FR Usage restreint</vt:lpwstr>
  </property>
  <property fmtid="{D5CDD505-2E9C-101B-9397-08002B2CF9AE}" pid="8" name="MSIP_Label_7bd1f144-26ac-4410-8fdb-05c7de218e82_SiteId">
    <vt:lpwstr>8b87af7d-8647-4dc7-8df4-5f69a2011bb5</vt:lpwstr>
  </property>
  <property fmtid="{D5CDD505-2E9C-101B-9397-08002B2CF9AE}" pid="9" name="MSIP_Label_7bd1f144-26ac-4410-8fdb-05c7de218e82_ActionId">
    <vt:lpwstr>97b0a721-0f08-4e2d-82d2-3ebd4b18fe26</vt:lpwstr>
  </property>
  <property fmtid="{D5CDD505-2E9C-101B-9397-08002B2CF9AE}" pid="10" name="MSIP_Label_7bd1f144-26ac-4410-8fdb-05c7de218e82_ContentBits">
    <vt:lpwstr>3</vt:lpwstr>
  </property>
</Properties>
</file>